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tavební akce\Generální oprava č. p. 126 - Statek - Sudoměřice\Oprava střechy další etapy\Výběrové řízení IV.etapa\nové materiály\"/>
    </mc:Choice>
  </mc:AlternateContent>
  <xr:revisionPtr revIDLastSave="0" documentId="8_{2E104B50-74B7-4C73-B84D-C010E701EA70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Rozpočet!$1:$7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Rozpočet!$A$1:$Y$200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8" i="12" s="1"/>
  <c r="I49" i="1" s="1"/>
  <c r="G12" i="12"/>
  <c r="I53" i="1" s="1"/>
  <c r="G196" i="12"/>
  <c r="G197" i="12"/>
  <c r="G198" i="12"/>
  <c r="G195" i="12"/>
  <c r="G192" i="12"/>
  <c r="G193" i="12"/>
  <c r="G191" i="12"/>
  <c r="G188" i="12"/>
  <c r="G187" i="12" s="1"/>
  <c r="G182" i="12"/>
  <c r="G183" i="12"/>
  <c r="G184" i="12"/>
  <c r="G185" i="12"/>
  <c r="G186" i="12"/>
  <c r="G181" i="12"/>
  <c r="G162" i="12"/>
  <c r="G164" i="12"/>
  <c r="G166" i="12"/>
  <c r="G168" i="12"/>
  <c r="G170" i="12"/>
  <c r="G173" i="12"/>
  <c r="G175" i="12"/>
  <c r="G177" i="12"/>
  <c r="G179" i="12"/>
  <c r="G160" i="12"/>
  <c r="G149" i="12"/>
  <c r="G150" i="12"/>
  <c r="G152" i="12"/>
  <c r="G153" i="12"/>
  <c r="G155" i="12"/>
  <c r="G157" i="12"/>
  <c r="G158" i="12"/>
  <c r="G148" i="12"/>
  <c r="G132" i="12"/>
  <c r="G96" i="12"/>
  <c r="G97" i="12"/>
  <c r="G99" i="12"/>
  <c r="G101" i="12"/>
  <c r="G103" i="12"/>
  <c r="G104" i="12"/>
  <c r="G105" i="12"/>
  <c r="G107" i="12"/>
  <c r="G113" i="12"/>
  <c r="G118" i="12"/>
  <c r="G120" i="12"/>
  <c r="G121" i="12"/>
  <c r="G122" i="12"/>
  <c r="G123" i="12"/>
  <c r="G124" i="12"/>
  <c r="G126" i="12"/>
  <c r="G128" i="12"/>
  <c r="G130" i="12"/>
  <c r="G135" i="12"/>
  <c r="G141" i="12"/>
  <c r="G146" i="12"/>
  <c r="G93" i="12"/>
  <c r="G87" i="12"/>
  <c r="G88" i="12"/>
  <c r="G90" i="12"/>
  <c r="G85" i="12"/>
  <c r="G83" i="12"/>
  <c r="G80" i="12"/>
  <c r="G77" i="12"/>
  <c r="G76" i="12" s="1"/>
  <c r="G36" i="12"/>
  <c r="G39" i="12"/>
  <c r="G43" i="12"/>
  <c r="G48" i="12"/>
  <c r="G52" i="12"/>
  <c r="G59" i="12"/>
  <c r="G62" i="12"/>
  <c r="G65" i="12"/>
  <c r="G68" i="12"/>
  <c r="G70" i="12"/>
  <c r="G74" i="12"/>
  <c r="G34" i="12"/>
  <c r="G32" i="12"/>
  <c r="G31" i="12" s="1"/>
  <c r="I54" i="1" s="1"/>
  <c r="G28" i="12"/>
  <c r="G27" i="12" s="1"/>
  <c r="I52" i="1" s="1"/>
  <c r="G23" i="12"/>
  <c r="G25" i="12"/>
  <c r="G21" i="12"/>
  <c r="G18" i="12"/>
  <c r="G16" i="12"/>
  <c r="G15" i="12" s="1"/>
  <c r="I50" i="1" s="1"/>
  <c r="BA29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G194" i="12" l="1"/>
  <c r="I60" i="1" s="1"/>
  <c r="I20" i="1" s="1"/>
  <c r="G190" i="12"/>
  <c r="I59" i="1" s="1"/>
  <c r="I19" i="1" s="1"/>
  <c r="G180" i="12"/>
  <c r="I58" i="1" s="1"/>
  <c r="G159" i="12"/>
  <c r="I57" i="1" s="1"/>
  <c r="G147" i="12"/>
  <c r="G92" i="12"/>
  <c r="G84" i="12"/>
  <c r="G79" i="12"/>
  <c r="G33" i="12"/>
  <c r="G20" i="12"/>
  <c r="I51" i="1" s="1"/>
  <c r="I16" i="1"/>
  <c r="G11" i="12"/>
  <c r="J39" i="1"/>
  <c r="J42" i="1" s="1"/>
  <c r="J40" i="1"/>
  <c r="I56" i="1" l="1"/>
  <c r="I55" i="1"/>
  <c r="I17" i="1" l="1"/>
  <c r="I21" i="1" s="1"/>
  <c r="G25" i="1" s="1"/>
  <c r="G28" i="1" s="1"/>
  <c r="I61" i="1"/>
  <c r="J59" i="1" s="1"/>
  <c r="G26" i="1" l="1"/>
  <c r="G29" i="1" s="1"/>
  <c r="J56" i="1"/>
  <c r="J57" i="1"/>
  <c r="J51" i="1"/>
  <c r="J55" i="1"/>
  <c r="J52" i="1"/>
  <c r="J49" i="1"/>
  <c r="J50" i="1"/>
  <c r="J53" i="1"/>
  <c r="J58" i="1"/>
  <c r="J60" i="1"/>
  <c r="J54" i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F50D5029-76B5-475A-9F2B-1467DDF963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4D5FB4-D9C9-478E-ADDD-4D8F3F6354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<sst xmlns="http://schemas.openxmlformats.org/spreadsheetml/2006/main" count="1074" uniqueCount="381">
  <si>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</si>
  <si>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</si>
  <si>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</si>
  <si>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</si>
  <si>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</si>
  <si>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</si>
  <si>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</si>
  <si>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</si>
  <si>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</si>
  <si>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</si>
  <si>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</si>
  <si>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</si>
  <si>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</si>
  <si>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</si>
  <si>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</si>
  <si>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</si>
  <si>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</si>
  <si>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</si>
  <si>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</si>
  <si>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</si>
  <si>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</si>
  <si>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</si>
  <si>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</si>
  <si>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</si>
  <si>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</si>
  <si>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</si>
  <si>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</si>
  <si>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</si>
  <si>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</si>
  <si>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</si>
  <si>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</si>
  <si>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</si>
  <si>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</si>
  <si>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</si>
  <si>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</si>
  <si>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</si>
  <si>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</si>
  <si>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</si>
  <si>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</si>
  <si>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</si>
  <si>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</si>
  <si>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</si>
  <si>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</si>
  <si>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R-20-08</t>
  </si>
  <si>
    <t>Etapa 2023</t>
  </si>
  <si>
    <t>O-20-01</t>
  </si>
  <si>
    <t>Panský statek Sudoměřice</t>
  </si>
  <si>
    <t>Objekt:</t>
  </si>
  <si>
    <t>Rozpočet:</t>
  </si>
  <si>
    <t>S-20-153</t>
  </si>
  <si>
    <t>Obec Sudoměřice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</si>
  <si>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</si>
  <si>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</si>
  <si>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</si>
  <si>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</si>
  <si>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</si>
  <si>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</si>
  <si>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</si>
  <si>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</si>
  <si>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</si>
  <si>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</si>
  <si>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</si>
  <si>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</si>
  <si>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</si>
  <si>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</si>
  <si>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</si>
  <si>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</si>
  <si>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</si>
  <si>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</si>
  <si>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</si>
  <si>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</si>
  <si>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</si>
  <si>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</si>
  <si>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</si>
  <si>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</si>
  <si>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</si>
  <si>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</si>
  <si>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</si>
  <si>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</si>
  <si>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</si>
  <si>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</si>
  <si>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</si>
  <si>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</si>
  <si>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</si>
  <si>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</si>
  <si>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</si>
  <si>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</si>
  <si>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</si>
  <si>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</si>
  <si>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</si>
  <si>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</si>
  <si>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</si>
  <si>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</si>
  <si>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</si>
  <si>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</si>
  <si>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</si>
  <si>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</si>
  <si>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</si>
  <si>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</si>
  <si>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</si>
  <si>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</si>
  <si>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</si>
  <si>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</si>
  <si>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</si>
  <si>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</si>
  <si>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</si>
  <si>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</si>
  <si>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317235811</t>
  </si>
  <si>
    <t>Doplnění zdiva říms kordonových a hlavních na jakoukoliv maltu</t>
  </si>
  <si>
    <t>m3</t>
  </si>
  <si>
    <t>RTS 22/ II</t>
  </si>
  <si>
    <t>Indiv</t>
  </si>
  <si>
    <t>Práce</t>
  </si>
  <si>
    <t>Běžná</t>
  </si>
  <si>
    <t>POL1_</t>
  </si>
  <si>
    <t>odhad : 16*0,3*0,4</t>
  </si>
  <si>
    <t>VV</t>
  </si>
  <si>
    <t>966031314</t>
  </si>
  <si>
    <t>Bourání říms cihel, tl. nad 30 cm, vyložení 25 cm</t>
  </si>
  <si>
    <t>m</t>
  </si>
  <si>
    <t/>
  </si>
  <si>
    <t>16</t>
  </si>
  <si>
    <t>622427722</t>
  </si>
  <si>
    <t>Oprava vněj. omítek VIIdo 80%, štuk na 100% plochy</t>
  </si>
  <si>
    <t>m2</t>
  </si>
  <si>
    <t>římsa : 16*0,3</t>
  </si>
  <si>
    <t>622471321</t>
  </si>
  <si>
    <t>Nátěr nebo nástřik stěn vnějších, složitost 7 hmota silikátová Keim barevná skupina I</t>
  </si>
  <si>
    <t>Odkaz na mn. položky pořadí 3 : 4,80000</t>
  </si>
  <si>
    <t>941941031</t>
  </si>
  <si>
    <t>Montáž lešení leh.řad.s podlahami,š.do 1 m, H 10 m</t>
  </si>
  <si>
    <t>22*6</t>
  </si>
  <si>
    <t>941941191</t>
  </si>
  <si>
    <t>Montáž lešení lehkého pracovního řadového s podlahami příplatek za každý další i započatý měsíc použití lešení šířky šířky od 0,80 do 1,00 m a výšky do 10 m</t>
  </si>
  <si>
    <t>nájem 6 měsíců : 132*2</t>
  </si>
  <si>
    <t>941941831</t>
  </si>
  <si>
    <t>Demontáž lešení lehkého řadového s podlahami šířky od 0,8 do 1 m, výšky do 10 m</t>
  </si>
  <si>
    <t>Odkaz na mn. položky pořadí 5 : 132,00000</t>
  </si>
  <si>
    <t>952901111</t>
  </si>
  <si>
    <t>Vyčištění budov o výšce podlaží do 4 m</t>
  </si>
  <si>
    <t>zárubněmi, umytí a vyčištění jiných zasklených a natíraných ploch a zařizovacích předmětů před předáním do užívání světlá výška podlaží do 4 m</t>
  </si>
  <si>
    <t>POP</t>
  </si>
  <si>
    <t>8*10,7</t>
  </si>
  <si>
    <t>999281108</t>
  </si>
  <si>
    <t>Přesun hmot pro opravy a údržbu do výšky 12 m</t>
  </si>
  <si>
    <t>t</t>
  </si>
  <si>
    <t>Přesun hmot</t>
  </si>
  <si>
    <t>POL7_</t>
  </si>
  <si>
    <t>762088113</t>
  </si>
  <si>
    <t>Zakrývání provizorní plachtou 12x15m,vč.odstranění</t>
  </si>
  <si>
    <t>kus</t>
  </si>
  <si>
    <t>2</t>
  </si>
  <si>
    <t>762331921</t>
  </si>
  <si>
    <t>Vázané konstrukce krovů vyřezání střešní vazby průřezové plochy řeziva přes 120 do 224 cm2, délky vyřezané části krovu do 3 m</t>
  </si>
  <si>
    <t>PAv1 : 1,6</t>
  </si>
  <si>
    <t>Rezerva 30% : 1,6*0,3</t>
  </si>
  <si>
    <t>762331932</t>
  </si>
  <si>
    <t>Vázané konstrukce krovů vyřezání střešní vazby průřezové plochy řeziva přes 224 do 288 cm2, délky vyřezané části krovu přes 3 do 5 m</t>
  </si>
  <si>
    <t>Zv2 : 5,1*4</t>
  </si>
  <si>
    <t>SVv2 : 3,22</t>
  </si>
  <si>
    <t>Rezerva 30% : 23,62*0,3</t>
  </si>
  <si>
    <t>762331941</t>
  </si>
  <si>
    <t>Vázané konstrukce krovů vyřezání střešní vazby průřezové plochy řeziva přes 288 do 450 cm2, délky vyřezané části krovu do 3 m</t>
  </si>
  <si>
    <t>Pv4 : 2,3*1</t>
  </si>
  <si>
    <t>Pv7 : 4,3*1</t>
  </si>
  <si>
    <t>KRv1 : 0,9*1</t>
  </si>
  <si>
    <t>Rezerva 30% : 7,5*0,3</t>
  </si>
  <si>
    <t>762331942</t>
  </si>
  <si>
    <t>Vázané konstrukce krovů vyřezání střešní vazby průřezové plochy řeziva přes 288 do 450 cm2, délky vyřezané části krovu přes 3 do 5 m</t>
  </si>
  <si>
    <t>DVv3 : 4,3</t>
  </si>
  <si>
    <t>DVv7 : 9</t>
  </si>
  <si>
    <t>Rezerva 30% : 13,3*0,3</t>
  </si>
  <si>
    <t>762331943</t>
  </si>
  <si>
    <t>Vázané konstrukce krovů vyřezání střešní vazby průřezové plochy řeziva přes 288 do 450 cm2, délky vyřezané části krovu přes 5 do 8 m</t>
  </si>
  <si>
    <t>Kjo16 : 7,56*4</t>
  </si>
  <si>
    <t>Kjv13 : 7,56*4</t>
  </si>
  <si>
    <t>Kj18 : 6*1</t>
  </si>
  <si>
    <t>Kpo3 : 6*1</t>
  </si>
  <si>
    <t>Kpv3 : 7,56*1</t>
  </si>
  <si>
    <t>Rezerva 30% : 80,04*0,3</t>
  </si>
  <si>
    <t>762331951</t>
  </si>
  <si>
    <t>Vázané konstrukce krovů vyřezání střešní vazby průřezové plochy řeziva přes 450 cm2, délky vyřezané části krovu do 3 m</t>
  </si>
  <si>
    <t>Hjo4 : 3,75*4</t>
  </si>
  <si>
    <t>Rezerva 30% : 15*0,3</t>
  </si>
  <si>
    <t>762331952</t>
  </si>
  <si>
    <t>Vázané konstrukce krovů vyřezání střešní vazby průřezové plochy řeziva přes 450 cm2, délky vyřezané části krovu přes 3 do 5 m</t>
  </si>
  <si>
    <t>Vtv4 : 10,5*3</t>
  </si>
  <si>
    <t>Rezerva 30% : 31,5*0,3</t>
  </si>
  <si>
    <t>762332932</t>
  </si>
  <si>
    <t>Vázané konstrukce krovů doplnění části střešní vazby z hranolků, hranolů včetně dodávky řeziva průřezové plochy přes 120 do 224 cm2, bez dodávky řeziva</t>
  </si>
  <si>
    <t>Odkaz na mn. položky pořadí 13 : 2,08000</t>
  </si>
  <si>
    <t>nové námětky : 2*18</t>
  </si>
  <si>
    <t>762332933</t>
  </si>
  <si>
    <t>Vázané konstrukce krovů doplnění části střešní vazby z hranolků, hranolů včetně dodávky řeziva průřezové plochy přes 224 do 288 cm2, bez dodávky řeziva</t>
  </si>
  <si>
    <t>Odkaz na mn. položky pořadí 12 : 30,70600</t>
  </si>
  <si>
    <t>762332934</t>
  </si>
  <si>
    <t>Vázané konstrukce krovů doplnění části střešní vazby z hranolků, hranolů včetně dodávky řeziva průřezové plochy přes 288 do 450 cm2, bez dodávky řeziva</t>
  </si>
  <si>
    <t>Odkaz na mn. položky pořadí 14 : 17,29000</t>
  </si>
  <si>
    <t>Odkaz na mn. položky pořadí 15 : 104,05200</t>
  </si>
  <si>
    <t>Odkaz na mn. položky pořadí 13 : 9,75000</t>
  </si>
  <si>
    <t>762341210</t>
  </si>
  <si>
    <t>Montáž bednění střech rovných, prkna hrubá na sraz včetně dodávky prken tloušťky 24 mm</t>
  </si>
  <si>
    <t>střecha vikýře : 2*3,5</t>
  </si>
  <si>
    <t>765799311</t>
  </si>
  <si>
    <t>Montáž fólie na krokve přibitím se slepením spojů difúzní pojistná hydroizolace DELTA-MAXX WD</t>
  </si>
  <si>
    <t>762134122</t>
  </si>
  <si>
    <t>Montáž bednění stěn, fošny hobl. do 60 mm, na sraz včetně dodávky řeziva, fošny tl. 50 mm</t>
  </si>
  <si>
    <t>boky vikýře : 8</t>
  </si>
  <si>
    <t>čelo vikýře : 4</t>
  </si>
  <si>
    <t>762-1</t>
  </si>
  <si>
    <t>D+M svlakových dveří včetně pantů, kování do vikýře - rozměr cca 0,8*1,8</t>
  </si>
  <si>
    <t>ks</t>
  </si>
  <si>
    <t>Vlastní</t>
  </si>
  <si>
    <t>764291220</t>
  </si>
  <si>
    <t>Závětrná lišta z Cu plechu, rš 330 mm</t>
  </si>
  <si>
    <t>vikýř : 3,5*2</t>
  </si>
  <si>
    <t>764-1122</t>
  </si>
  <si>
    <t>D+M Cu aeromřížky r.š. 100 mm</t>
  </si>
  <si>
    <t>Kalkul</t>
  </si>
  <si>
    <t>764252201</t>
  </si>
  <si>
    <t>Žlaby z Cu plechu podokapní půlkruhové, rš 250 mm</t>
  </si>
  <si>
    <t>vikýř : 2</t>
  </si>
  <si>
    <t>764554201</t>
  </si>
  <si>
    <t>Odpadní trouby z Cu plechu, kruhové, D 75 mm</t>
  </si>
  <si>
    <t>762332935</t>
  </si>
  <si>
    <t>Vázané konstrukce krovů doplnění části střešní vazby z hranolků, hranolů včetně dodávky řeziva průřezové plochy přes 450 do 600 cm2, bez dodávky řeziva</t>
  </si>
  <si>
    <t>Odkaz na mn. položky pořadí 17 : 40,95000</t>
  </si>
  <si>
    <t>Odkaz na mn. položky pořadí 16 : 19,50000</t>
  </si>
  <si>
    <t>762330911</t>
  </si>
  <si>
    <t>Vázané konstrukce krovů zvedání konstrukcí krovů o hmotnosti do 12 t</t>
  </si>
  <si>
    <t>762337113</t>
  </si>
  <si>
    <t>Vázané konstrukce krovů celodřevěný plátový spoj střešní vazby průřezové plochy řeziva do 450 cm2, tříkolíkový spoj</t>
  </si>
  <si>
    <t>8</t>
  </si>
  <si>
    <t>762337123</t>
  </si>
  <si>
    <t>Vázané konstrukce krovů celodřevěný plátový spoj střešní vazby průřezové plochy řeziva nad 450 cm2, čtyřkolíkový spoj</t>
  </si>
  <si>
    <t>4</t>
  </si>
  <si>
    <t>762342202</t>
  </si>
  <si>
    <t>Montáž laťování střech o sklonu do 60° při vzdálenost latí do 220 mm, včetně dodávky latí 40/60 mm</t>
  </si>
  <si>
    <t>Odkaz na mn. položky pořadí 30 : 144,00000</t>
  </si>
  <si>
    <t>762342811</t>
  </si>
  <si>
    <t>Demontáž bednění a laťování laťování střech o sklonu do 60 stupňů včetně všech nadstřešních konstrukcí rozteč latí do 22 cm</t>
  </si>
  <si>
    <t>Odkaz na mn. položky pořadí 59 : 144,00000</t>
  </si>
  <si>
    <t>762395000</t>
  </si>
  <si>
    <t>Spojovací a ochranné prostředky svory, prkna, hřebíky, pásová ocel, vruty, impregnace</t>
  </si>
  <si>
    <t>střešní vazba : 38*0,0224</t>
  </si>
  <si>
    <t>30,706*0,0288</t>
  </si>
  <si>
    <t>131,092*0,045</t>
  </si>
  <si>
    <t>60,45*0,0600</t>
  </si>
  <si>
    <t>laťování : (1/0,145)*144*0,06*0,04</t>
  </si>
  <si>
    <t>762085153</t>
  </si>
  <si>
    <t xml:space="preserve">Hoblování tesařských prvků - ručně </t>
  </si>
  <si>
    <t>762-111</t>
  </si>
  <si>
    <t>Vyrovnání krovu</t>
  </si>
  <si>
    <t>76233192199</t>
  </si>
  <si>
    <t>Vyřezání části střešní vazby do 224 cm2 - technologické vyřezávky</t>
  </si>
  <si>
    <t>76233193199</t>
  </si>
  <si>
    <t>Vyřezání části střešní vazby do 288 cm2  - technologické vyřezávky</t>
  </si>
  <si>
    <t>76233194199</t>
  </si>
  <si>
    <t>Vyřezání části střešní vazby do 450 cm2  - technologické vyřezávky</t>
  </si>
  <si>
    <t>76233195199</t>
  </si>
  <si>
    <t>Vyřezání části střešní vazby nad 450 cm2  - technologické vyřezávky</t>
  </si>
  <si>
    <t>Doplnění střešní vazby z hranolů do 224 cm2 - technologické vyřezávky</t>
  </si>
  <si>
    <t>Odkaz na mn. položky pořadí 40 : 2,00000</t>
  </si>
  <si>
    <t>Doplnění střešní vazby z hranolů do 288 cm2 - technologické vyřezávky</t>
  </si>
  <si>
    <t>Odkaz na mn. položky pořadí 41 : 60,00000</t>
  </si>
  <si>
    <t>Doplnění střešní vazby z hranolů do 450 cm2 - technologické vyřezávky</t>
  </si>
  <si>
    <t>Odkaz na mn. položky pořadí 42 : 20,00000</t>
  </si>
  <si>
    <t>Doplnění střešní vazby z hranolů do 600 cm2 - technologické vyřezávky</t>
  </si>
  <si>
    <t>Odkaz na mn. položky pořadí 43 : 30,00000</t>
  </si>
  <si>
    <t>762911111</t>
  </si>
  <si>
    <t>Impregnace řeziva máčením Bochemit QB</t>
  </si>
  <si>
    <t>Odkaz na mn. položky pořadí 50 : 2,16902</t>
  </si>
  <si>
    <t>Odkaz na mn. položky pořadí 49 : 13,24320</t>
  </si>
  <si>
    <t>60519999</t>
  </si>
  <si>
    <t>Řezivo jehličnaté - hranoly - jak. I, MODŘÍN</t>
  </si>
  <si>
    <t>Specifikace</t>
  </si>
  <si>
    <t>POL3_</t>
  </si>
  <si>
    <t>střešní vazba : 38*0,0224*1,1</t>
  </si>
  <si>
    <t>30,706*0,0288*1,1</t>
  </si>
  <si>
    <t>131,092*0,045*1,1</t>
  </si>
  <si>
    <t>60,45*0,0600*1,1</t>
  </si>
  <si>
    <t>Nové námětky : 2*18*0,18*0,12*1,1</t>
  </si>
  <si>
    <t>605969999</t>
  </si>
  <si>
    <t>Řezivo - hranoly DUB</t>
  </si>
  <si>
    <t>DVv3 : 0,2*0,18*8*1,1</t>
  </si>
  <si>
    <t>Pv4 : 0,2*0,15*8*1,1</t>
  </si>
  <si>
    <t>Pv7 : 0,2*0,15*8*1,1</t>
  </si>
  <si>
    <t>VTv4 : 0,24*0,24*10,45*2*1,1</t>
  </si>
  <si>
    <t>998762202</t>
  </si>
  <si>
    <t>Přesun hmot pro tesařské konstrukce, výšky do 12 m</t>
  </si>
  <si>
    <t>764231240</t>
  </si>
  <si>
    <t>Lemování z Cu plechu zdí, tvrdá krytina, rš 400 mm</t>
  </si>
  <si>
    <t>764813150</t>
  </si>
  <si>
    <t>Lemování zdí z lak.Pz plechu,tvr.krytina,rš 500 mm přechodový plech mezi starou a novou krytinou</t>
  </si>
  <si>
    <t>764252203</t>
  </si>
  <si>
    <t>Žlaby z měděného plechu žlaby včetně háků, čel, rohů, rovných hrdel a dilatací podokapní půlkulaté, rš 330 mm, háky měděné</t>
  </si>
  <si>
    <t>Odkaz na mn. položky pořadí 54 : 18,00000</t>
  </si>
  <si>
    <t>764331831</t>
  </si>
  <si>
    <t>Demontáž lemování zdí na střechách s tvrdou krytinou, rš 250 a 330 mm, sklonu přes 30 do 45°</t>
  </si>
  <si>
    <t>764351837</t>
  </si>
  <si>
    <t>Demontáž žlabů háků,  , sklonu přes 30 do 45°</t>
  </si>
  <si>
    <t>18</t>
  </si>
  <si>
    <t>764352811</t>
  </si>
  <si>
    <t>Demontáž žlabů podokapních půlkruhových rovných, rš 330 mm, sklonu přes 30 do 45°</t>
  </si>
  <si>
    <t>9+9</t>
  </si>
  <si>
    <t>764-VL</t>
  </si>
  <si>
    <t>Dodávka + montáž Cu samonosného vikýře. materiál Cu 0,7 mm, čelní část částečně otevíravá, zhotovení dle stávajících typů</t>
  </si>
  <si>
    <t>998764202</t>
  </si>
  <si>
    <t>Přesun hmot pro klempířské konstr., výšky do 12 m</t>
  </si>
  <si>
    <t>765311813</t>
  </si>
  <si>
    <t>Demontáž pálené krytiny z tašek bobrovek, na sucho, k dalšímu použití</t>
  </si>
  <si>
    <t>napojení stávající a nové krytiny : 1*8*2</t>
  </si>
  <si>
    <t>765312810</t>
  </si>
  <si>
    <t>Demontáž pálené krytiny z tašek drážkových, na sucho, do suti</t>
  </si>
  <si>
    <t>9*8*2</t>
  </si>
  <si>
    <t>765318871</t>
  </si>
  <si>
    <t>Demontáž pálené krytiny hřebenů a nároží  z hřebenáčů, s tvrdou maltou, do suti</t>
  </si>
  <si>
    <t>hřeben : 9</t>
  </si>
  <si>
    <t>765319111</t>
  </si>
  <si>
    <t>Krytina pálená střech jednoduchých z bobrovek, uložení na sucho,  ,</t>
  </si>
  <si>
    <t>Odkaz na mn. položky pořadí 58 : 16,00000</t>
  </si>
  <si>
    <t>765311521</t>
  </si>
  <si>
    <t>Krytina z bobrovek střech slož.,šupinová, na sucho režné tašky kulatý řez, vč. doplňkových tašek</t>
  </si>
  <si>
    <t>765311583</t>
  </si>
  <si>
    <t>Krytina pálená doplňky bobrovka, přiřezání a uchycení tašek rovné,</t>
  </si>
  <si>
    <t>kolem komínů : 4,5</t>
  </si>
  <si>
    <t>kolem vikýřů : 8*(2+2+1+1)</t>
  </si>
  <si>
    <t>765311591</t>
  </si>
  <si>
    <t>Krytina pálená doplňky bobrovka, příplatek za sklon pro krytinu od 45°do 60°, upevnění tašek pozinkovaným hřebíky</t>
  </si>
  <si>
    <t>Odkaz na mn. položky pořadí 62 : 144,00000</t>
  </si>
  <si>
    <t>765311534</t>
  </si>
  <si>
    <t>Hřeben bobrovka, hřebenáči č.1 nosovými, do malty s použitím suché maltové směsi</t>
  </si>
  <si>
    <t>765311799CU</t>
  </si>
  <si>
    <t>Větrací mřížka okapní Cu</t>
  </si>
  <si>
    <t>Odkaz na mn. položky pořadí 48 : 18,00000</t>
  </si>
  <si>
    <t>998765202</t>
  </si>
  <si>
    <t>Přesun hmot pro krytiny tvrdé, výšky do 12 m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</si>
  <si>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</si>
  <si>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</si>
  <si>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</si>
  <si>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</si>
  <si>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</si>
  <si>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</si>
  <si>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</si>
  <si>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</si>
  <si>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</si>
  <si>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</si>
  <si>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</si>
  <si>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</si>
  <si>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979990107</t>
  </si>
  <si>
    <t>Poplatek za uložení suti - směs betonu, cihel, dřeva, skupina odpadu 170904</t>
  </si>
  <si>
    <t>171156624000</t>
  </si>
  <si>
    <t>Jeřáb mobil. na autopod. 70MG GROVE 870 B</t>
  </si>
  <si>
    <t>Sh</t>
  </si>
  <si>
    <t>STROJ</t>
  </si>
  <si>
    <t>Stroj</t>
  </si>
  <si>
    <t>POL6_</t>
  </si>
  <si>
    <t>zvedání tesařských prvků : 8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</si>
  <si>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</si>
  <si>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</si>
  <si>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</si>
  <si>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</si>
  <si>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</si>
  <si>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</si>
  <si>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</si>
  <si>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</si>
  <si>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</si>
  <si>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00411 R</t>
  </si>
  <si>
    <t>Přípravné a průzkumné služby či práce</t>
  </si>
  <si>
    <t>005211010R</t>
  </si>
  <si>
    <t>Předání a převzetí staveniště</t>
  </si>
  <si>
    <t>00524 R</t>
  </si>
  <si>
    <t>Předání a převzetí díla</t>
  </si>
  <si>
    <t>005241010R</t>
  </si>
  <si>
    <t xml:space="preserve">Dokumentace skutečného provedení </t>
  </si>
  <si>
    <t>END</t>
  </si>
  <si>
    <t>IV.ETAPA</t>
  </si>
  <si>
    <t>IV.etapa obnovy (opravy) střechy a krovu domu č.p. 126</t>
  </si>
  <si>
    <t>Sudoměřice 322</t>
  </si>
  <si>
    <t>696 66</t>
  </si>
  <si>
    <t>CZ00285331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</si>
</sst>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5" borderId="40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4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2" t="s">
        <v>41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49" zoomScaleNormal="100" zoomScaleSheetLayoutView="75" workbookViewId="0">
      <selection activeCell="I57" sqref="I5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8" t="s">
        <v>4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5">
      <c r="A2" s="2"/>
      <c r="B2" s="77" t="s">
        <v>24</v>
      </c>
      <c r="C2" s="78"/>
      <c r="D2" s="79" t="s">
        <v>49</v>
      </c>
      <c r="E2" s="223" t="s">
        <v>50</v>
      </c>
      <c r="F2" s="224"/>
      <c r="G2" s="224"/>
      <c r="H2" s="224"/>
      <c r="I2" s="224"/>
      <c r="J2" s="225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26" t="s">
        <v>377</v>
      </c>
      <c r="F3" s="227"/>
      <c r="G3" s="227"/>
      <c r="H3" s="227"/>
      <c r="I3" s="227"/>
      <c r="J3" s="228"/>
    </row>
    <row r="4" spans="1:15" ht="23.25" customHeight="1" x14ac:dyDescent="0.25">
      <c r="A4" s="76">
        <v>12466</v>
      </c>
      <c r="B4" s="82" t="s">
        <v>48</v>
      </c>
      <c r="C4" s="83"/>
      <c r="D4" s="84" t="s">
        <v>43</v>
      </c>
      <c r="E4" s="207" t="s">
        <v>376</v>
      </c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23</v>
      </c>
      <c r="D5" s="212" t="s">
        <v>50</v>
      </c>
      <c r="E5" s="213"/>
      <c r="F5" s="213"/>
      <c r="G5" s="213"/>
      <c r="H5" s="18" t="s">
        <v>42</v>
      </c>
      <c r="I5" s="22">
        <v>285331</v>
      </c>
      <c r="J5" s="8"/>
    </row>
    <row r="6" spans="1:15" ht="15.75" customHeight="1" x14ac:dyDescent="0.25">
      <c r="A6" s="2"/>
      <c r="B6" s="28"/>
      <c r="C6" s="55"/>
      <c r="D6" s="214" t="s">
        <v>378</v>
      </c>
      <c r="E6" s="215"/>
      <c r="F6" s="215"/>
      <c r="G6" s="215"/>
      <c r="H6" s="18" t="s">
        <v>36</v>
      </c>
      <c r="I6" s="22" t="s">
        <v>380</v>
      </c>
      <c r="J6" s="8"/>
    </row>
    <row r="7" spans="1:15" ht="15.75" customHeight="1" x14ac:dyDescent="0.25">
      <c r="A7" s="2"/>
      <c r="B7" s="29"/>
      <c r="C7" s="56"/>
      <c r="D7" s="53" t="s">
        <v>379</v>
      </c>
      <c r="E7" s="216"/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0"/>
      <c r="E11" s="230"/>
      <c r="F11" s="230"/>
      <c r="G11" s="230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06"/>
      <c r="E12" s="206"/>
      <c r="F12" s="206"/>
      <c r="G12" s="206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SUM(I49,I50,I51,I52,I53,I54)</f>
        <v>0</v>
      </c>
      <c r="J16" s="197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SUM(I55,I56,I57,I58)</f>
        <v>0</v>
      </c>
      <c r="J17" s="197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v>0</v>
      </c>
      <c r="J18" s="197"/>
    </row>
    <row r="19" spans="1:10" ht="23.25" customHeight="1" x14ac:dyDescent="0.25">
      <c r="A19" s="137" t="s">
        <v>77</v>
      </c>
      <c r="B19" s="38" t="s">
        <v>29</v>
      </c>
      <c r="C19" s="62"/>
      <c r="D19" s="63"/>
      <c r="E19" s="195"/>
      <c r="F19" s="196"/>
      <c r="G19" s="195"/>
      <c r="H19" s="196"/>
      <c r="I19" s="195">
        <f>SUM(I59)</f>
        <v>0</v>
      </c>
      <c r="J19" s="197"/>
    </row>
    <row r="20" spans="1:10" ht="23.25" customHeight="1" x14ac:dyDescent="0.25">
      <c r="A20" s="137" t="s">
        <v>78</v>
      </c>
      <c r="B20" s="38" t="s">
        <v>30</v>
      </c>
      <c r="C20" s="62"/>
      <c r="D20" s="63"/>
      <c r="E20" s="195"/>
      <c r="F20" s="196"/>
      <c r="G20" s="195"/>
      <c r="H20" s="196"/>
      <c r="I20" s="195">
        <f>SUM(I60)</f>
        <v>0</v>
      </c>
      <c r="J20" s="197"/>
    </row>
    <row r="21" spans="1:10" ht="23.25" customHeight="1" x14ac:dyDescent="0.25">
      <c r="A21" s="2"/>
      <c r="B21" s="48" t="s">
        <v>31</v>
      </c>
      <c r="C21" s="64"/>
      <c r="D21" s="65"/>
      <c r="E21" s="198"/>
      <c r="F21" s="233"/>
      <c r="G21" s="198"/>
      <c r="H21" s="233"/>
      <c r="I21" s="198">
        <f>SUM(I16:J20)</f>
        <v>0</v>
      </c>
      <c r="J21" s="1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0.6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3">
        <v>0</v>
      </c>
      <c r="H23" s="194"/>
      <c r="I23" s="194"/>
      <c r="J23" s="40" t="str">
        <f t="shared" ref="J23:J28" si="0">Mena</f>
        <v>CZK</v>
      </c>
    </row>
    <row r="24" spans="1:10" ht="0.6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1">
        <v>0</v>
      </c>
      <c r="H24" s="192"/>
      <c r="I24" s="192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3">
        <f>SUM(I21)</f>
        <v>0</v>
      </c>
      <c r="H25" s="194"/>
      <c r="I25" s="194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1">
        <f>PRODUCT(ZakladDPHZakl,0.21)</f>
        <v>0</v>
      </c>
      <c r="H26" s="222"/>
      <c r="I26" s="222"/>
      <c r="J26" s="37" t="str">
        <f t="shared" si="0"/>
        <v>CZK</v>
      </c>
    </row>
    <row r="27" spans="1:10" ht="18.600000000000001" customHeight="1" thickBot="1" x14ac:dyDescent="0.3">
      <c r="A27" s="2"/>
      <c r="B27" s="31" t="s">
        <v>5</v>
      </c>
      <c r="C27" s="70"/>
      <c r="D27" s="71"/>
      <c r="E27" s="70"/>
      <c r="F27" s="16"/>
      <c r="G27" s="205">
        <v>0</v>
      </c>
      <c r="H27" s="205"/>
      <c r="I27" s="205"/>
      <c r="J27" s="41" t="str">
        <f t="shared" si="0"/>
        <v>CZK</v>
      </c>
    </row>
    <row r="28" spans="1:10" ht="27" customHeight="1" thickBot="1" x14ac:dyDescent="0.3">
      <c r="A28" s="2"/>
      <c r="B28" s="110" t="s">
        <v>25</v>
      </c>
      <c r="C28" s="111"/>
      <c r="D28" s="111"/>
      <c r="E28" s="112"/>
      <c r="F28" s="113"/>
      <c r="G28" s="200">
        <f>SUM(G25)</f>
        <v>0</v>
      </c>
      <c r="H28" s="200"/>
      <c r="I28" s="200"/>
      <c r="J28" s="114" t="str">
        <f t="shared" si="0"/>
        <v>CZK</v>
      </c>
    </row>
    <row r="29" spans="1:10" ht="27.75" customHeight="1" thickBot="1" x14ac:dyDescent="0.3">
      <c r="A29" s="2"/>
      <c r="B29" s="110" t="s">
        <v>37</v>
      </c>
      <c r="C29" s="115"/>
      <c r="D29" s="115"/>
      <c r="E29" s="115"/>
      <c r="F29" s="116"/>
      <c r="G29" s="200">
        <f>SUM(G25,G26)</f>
        <v>0</v>
      </c>
      <c r="H29" s="200"/>
      <c r="I29" s="200"/>
      <c r="J29" s="117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5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51</v>
      </c>
      <c r="C39" s="185"/>
      <c r="D39" s="185"/>
      <c r="E39" s="185"/>
      <c r="F39" s="97">
        <v>0</v>
      </c>
      <c r="G39" s="98">
        <v>1993468.31</v>
      </c>
      <c r="H39" s="99">
        <v>418628.35</v>
      </c>
      <c r="I39" s="99">
        <v>2412096.66</v>
      </c>
      <c r="J39" s="100">
        <f>IF(_xlfn.SINGLE(CenaCelkemVypocet)=0,"",I39/_xlfn.SINGLE(CenaCelkemVypocet)*100)</f>
        <v>100</v>
      </c>
    </row>
    <row r="40" spans="1:10" ht="25.5" hidden="1" customHeight="1" x14ac:dyDescent="0.25">
      <c r="A40" s="86">
        <v>2</v>
      </c>
      <c r="B40" s="101" t="s">
        <v>45</v>
      </c>
      <c r="C40" s="186" t="s">
        <v>46</v>
      </c>
      <c r="D40" s="186"/>
      <c r="E40" s="186"/>
      <c r="F40" s="102">
        <v>0</v>
      </c>
      <c r="G40" s="103">
        <v>1993468.31</v>
      </c>
      <c r="H40" s="103">
        <v>418628.35</v>
      </c>
      <c r="I40" s="103">
        <v>2412096.66</v>
      </c>
      <c r="J40" s="104">
        <f>IF(_xlfn.SINGLE(CenaCelkemVypocet)=0,"",I40/_xlfn.SINGLE(CenaCelkemVypocet)*100)</f>
        <v>100</v>
      </c>
    </row>
    <row r="41" spans="1:10" ht="25.5" hidden="1" customHeight="1" x14ac:dyDescent="0.25">
      <c r="A41" s="86">
        <v>3</v>
      </c>
      <c r="B41" s="105" t="s">
        <v>43</v>
      </c>
      <c r="C41" s="185" t="s">
        <v>44</v>
      </c>
      <c r="D41" s="185"/>
      <c r="E41" s="185"/>
      <c r="F41" s="106">
        <v>0</v>
      </c>
      <c r="G41" s="99">
        <v>1993468.31</v>
      </c>
      <c r="H41" s="99">
        <v>418628.35</v>
      </c>
      <c r="I41" s="99">
        <v>2412096.66</v>
      </c>
      <c r="J41" s="100">
        <f>IF(_xlfn.SINGLE(CenaCelkemVypocet)=0,"",I41/_xlfn.SINGLE(CenaCelkemVypocet)*100)</f>
        <v>100</v>
      </c>
    </row>
    <row r="42" spans="1:10" ht="25.5" hidden="1" customHeight="1" x14ac:dyDescent="0.25">
      <c r="A42" s="86"/>
      <c r="B42" s="187" t="s">
        <v>52</v>
      </c>
      <c r="C42" s="188"/>
      <c r="D42" s="188"/>
      <c r="E42" s="189"/>
      <c r="F42" s="107">
        <f>SUMIF(A39:A41,"=1",F39:F41)</f>
        <v>0</v>
      </c>
      <c r="G42" s="108">
        <f>SUMIF(A39:A41,"=1",G39:G41)</f>
        <v>1993468.31</v>
      </c>
      <c r="H42" s="108">
        <f>SUMIF(A39:A41,"=1",H39:H41)</f>
        <v>418628.35</v>
      </c>
      <c r="I42" s="108">
        <f>SUMIF(A39:A41,"=1",I39:I41)</f>
        <v>2412096.66</v>
      </c>
      <c r="J42" s="109">
        <f>SUMIF(A39:A41,"=1",J39:J41)</f>
        <v>100</v>
      </c>
    </row>
    <row r="46" spans="1:10" ht="15.6" x14ac:dyDescent="0.3">
      <c r="B46" s="118" t="s">
        <v>54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55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56</v>
      </c>
      <c r="C49" s="183" t="s">
        <v>57</v>
      </c>
      <c r="D49" s="184"/>
      <c r="E49" s="184"/>
      <c r="F49" s="135" t="s">
        <v>26</v>
      </c>
      <c r="G49" s="127"/>
      <c r="H49" s="127"/>
      <c r="I49" s="127">
        <f>Rozpočet!G8</f>
        <v>0</v>
      </c>
      <c r="J49" s="132" t="str">
        <f>IF(I61=0,"",I49/I61*100)</f>
        <v/>
      </c>
    </row>
    <row r="50" spans="1:10" ht="36.75" customHeight="1" x14ac:dyDescent="0.25">
      <c r="A50" s="121"/>
      <c r="B50" s="126" t="s">
        <v>58</v>
      </c>
      <c r="C50" s="183" t="s">
        <v>59</v>
      </c>
      <c r="D50" s="184"/>
      <c r="E50" s="184"/>
      <c r="F50" s="135" t="s">
        <v>26</v>
      </c>
      <c r="G50" s="127"/>
      <c r="H50" s="127"/>
      <c r="I50" s="127">
        <f>Rozpočet!G15</f>
        <v>0</v>
      </c>
      <c r="J50" s="132" t="str">
        <f>IF(I61=0,"",I50/I61*100)</f>
        <v/>
      </c>
    </row>
    <row r="51" spans="1:10" ht="36.75" customHeight="1" x14ac:dyDescent="0.25">
      <c r="A51" s="121"/>
      <c r="B51" s="126" t="s">
        <v>60</v>
      </c>
      <c r="C51" s="183" t="s">
        <v>61</v>
      </c>
      <c r="D51" s="184"/>
      <c r="E51" s="184"/>
      <c r="F51" s="135" t="s">
        <v>26</v>
      </c>
      <c r="G51" s="127"/>
      <c r="H51" s="127"/>
      <c r="I51" s="127">
        <f>Rozpočet!G20</f>
        <v>0</v>
      </c>
      <c r="J51" s="132" t="str">
        <f>IF(I61=0,"",I51/I61*100)</f>
        <v/>
      </c>
    </row>
    <row r="52" spans="1:10" ht="36.75" customHeight="1" x14ac:dyDescent="0.25">
      <c r="A52" s="121"/>
      <c r="B52" s="126" t="s">
        <v>62</v>
      </c>
      <c r="C52" s="183" t="s">
        <v>63</v>
      </c>
      <c r="D52" s="184"/>
      <c r="E52" s="184"/>
      <c r="F52" s="135" t="s">
        <v>26</v>
      </c>
      <c r="G52" s="127"/>
      <c r="H52" s="127"/>
      <c r="I52" s="127">
        <f>Rozpočet!G27</f>
        <v>0</v>
      </c>
      <c r="J52" s="132" t="str">
        <f>IF(I61=0,"",I52/I61*100)</f>
        <v/>
      </c>
    </row>
    <row r="53" spans="1:10" ht="36.75" customHeight="1" x14ac:dyDescent="0.25">
      <c r="A53" s="121"/>
      <c r="B53" s="126" t="s">
        <v>64</v>
      </c>
      <c r="C53" s="183" t="s">
        <v>65</v>
      </c>
      <c r="D53" s="184"/>
      <c r="E53" s="184"/>
      <c r="F53" s="135" t="s">
        <v>26</v>
      </c>
      <c r="G53" s="127"/>
      <c r="H53" s="127"/>
      <c r="I53" s="127">
        <f>Rozpočet!G12</f>
        <v>0</v>
      </c>
      <c r="J53" s="132" t="str">
        <f>IF(I61=0,"",I53/I61*100)</f>
        <v/>
      </c>
    </row>
    <row r="54" spans="1:10" ht="36.75" customHeight="1" x14ac:dyDescent="0.25">
      <c r="A54" s="121"/>
      <c r="B54" s="126" t="s">
        <v>66</v>
      </c>
      <c r="C54" s="183" t="s">
        <v>67</v>
      </c>
      <c r="D54" s="184"/>
      <c r="E54" s="184"/>
      <c r="F54" s="135" t="s">
        <v>26</v>
      </c>
      <c r="G54" s="127"/>
      <c r="H54" s="127"/>
      <c r="I54" s="127">
        <f>Rozpočet!G31</f>
        <v>0</v>
      </c>
      <c r="J54" s="132" t="str">
        <f>IF(I61=0,"",I54/I61*100)</f>
        <v/>
      </c>
    </row>
    <row r="55" spans="1:10" ht="36.75" customHeight="1" x14ac:dyDescent="0.25">
      <c r="A55" s="121"/>
      <c r="B55" s="126" t="s">
        <v>68</v>
      </c>
      <c r="C55" s="183" t="s">
        <v>69</v>
      </c>
      <c r="D55" s="184"/>
      <c r="E55" s="184"/>
      <c r="F55" s="135" t="s">
        <v>27</v>
      </c>
      <c r="G55" s="127"/>
      <c r="H55" s="127"/>
      <c r="I55" s="127">
        <f>Rozpočet!G92+Rozpočet!G79+Rozpočet!G33</f>
        <v>0</v>
      </c>
      <c r="J55" s="132" t="str">
        <f>IF(I61=0,"",I55/I61*100)</f>
        <v/>
      </c>
    </row>
    <row r="56" spans="1:10" ht="36.75" customHeight="1" x14ac:dyDescent="0.25">
      <c r="A56" s="121"/>
      <c r="B56" s="126" t="s">
        <v>70</v>
      </c>
      <c r="C56" s="183" t="s">
        <v>71</v>
      </c>
      <c r="D56" s="184"/>
      <c r="E56" s="184"/>
      <c r="F56" s="135" t="s">
        <v>27</v>
      </c>
      <c r="G56" s="127"/>
      <c r="H56" s="127"/>
      <c r="I56" s="127">
        <f>Rozpočet!G147+Rozpočet!G84</f>
        <v>0</v>
      </c>
      <c r="J56" s="132" t="str">
        <f>IF(I61=0,"",I56/I61*100)</f>
        <v/>
      </c>
    </row>
    <row r="57" spans="1:10" ht="36.75" customHeight="1" x14ac:dyDescent="0.25">
      <c r="A57" s="121"/>
      <c r="B57" s="126" t="s">
        <v>72</v>
      </c>
      <c r="C57" s="183" t="s">
        <v>73</v>
      </c>
      <c r="D57" s="184"/>
      <c r="E57" s="184"/>
      <c r="F57" s="135" t="s">
        <v>27</v>
      </c>
      <c r="G57" s="127"/>
      <c r="H57" s="127"/>
      <c r="I57" s="127">
        <f>Rozpočet!G159</f>
        <v>0</v>
      </c>
      <c r="J57" s="132" t="str">
        <f>IF(I61=0,"",I57/I61*100)</f>
        <v/>
      </c>
    </row>
    <row r="58" spans="1:10" ht="36.75" customHeight="1" x14ac:dyDescent="0.25">
      <c r="A58" s="121"/>
      <c r="B58" s="126" t="s">
        <v>74</v>
      </c>
      <c r="C58" s="183" t="s">
        <v>75</v>
      </c>
      <c r="D58" s="184"/>
      <c r="E58" s="184"/>
      <c r="F58" s="135" t="s">
        <v>76</v>
      </c>
      <c r="G58" s="127"/>
      <c r="H58" s="127"/>
      <c r="I58" s="127">
        <f>Rozpočet!G180</f>
        <v>0</v>
      </c>
      <c r="J58" s="132" t="str">
        <f>IF(I61=0,"",I58/I61*100)</f>
        <v/>
      </c>
    </row>
    <row r="59" spans="1:10" ht="36.75" customHeight="1" x14ac:dyDescent="0.25">
      <c r="A59" s="121"/>
      <c r="B59" s="126" t="s">
        <v>77</v>
      </c>
      <c r="C59" s="183" t="s">
        <v>29</v>
      </c>
      <c r="D59" s="184"/>
      <c r="E59" s="184"/>
      <c r="F59" s="135" t="s">
        <v>77</v>
      </c>
      <c r="G59" s="127"/>
      <c r="H59" s="127"/>
      <c r="I59" s="127">
        <f>Rozpočet!G190</f>
        <v>0</v>
      </c>
      <c r="J59" s="132" t="str">
        <f>IF(I61=0,"",I59/I61*100)</f>
        <v/>
      </c>
    </row>
    <row r="60" spans="1:10" ht="36.75" customHeight="1" x14ac:dyDescent="0.25">
      <c r="A60" s="121"/>
      <c r="B60" s="126" t="s">
        <v>78</v>
      </c>
      <c r="C60" s="183" t="s">
        <v>30</v>
      </c>
      <c r="D60" s="184"/>
      <c r="E60" s="184"/>
      <c r="F60" s="135" t="s">
        <v>78</v>
      </c>
      <c r="G60" s="127"/>
      <c r="H60" s="127"/>
      <c r="I60" s="127">
        <f>Rozpočet!G187+Rozpočet!G194</f>
        <v>0</v>
      </c>
      <c r="J60" s="132" t="str">
        <f>IF(I61=0,"",I60/I61*100)</f>
        <v/>
      </c>
    </row>
    <row r="61" spans="1:10" ht="25.5" customHeight="1" x14ac:dyDescent="0.25">
      <c r="A61" s="122"/>
      <c r="B61" s="128" t="s">
        <v>1</v>
      </c>
      <c r="C61" s="129"/>
      <c r="D61" s="130"/>
      <c r="E61" s="130"/>
      <c r="F61" s="136"/>
      <c r="G61" s="131"/>
      <c r="H61" s="131"/>
      <c r="I61" s="131">
        <f>SUM(I49:I60)</f>
        <v>0</v>
      </c>
      <c r="J61" s="133">
        <f>SUM(J49:J60)</f>
        <v>0</v>
      </c>
    </row>
    <row r="62" spans="1:10" x14ac:dyDescent="0.25">
      <c r="F62" s="85"/>
      <c r="G62" s="85"/>
      <c r="H62" s="85"/>
      <c r="I62" s="85"/>
      <c r="J62" s="134"/>
    </row>
    <row r="63" spans="1:10" x14ac:dyDescent="0.25">
      <c r="F63" s="85"/>
      <c r="G63" s="85"/>
      <c r="H63" s="85"/>
      <c r="I63" s="85"/>
      <c r="J63" s="134"/>
    </row>
    <row r="64" spans="1:10" x14ac:dyDescent="0.25">
      <c r="F64" s="85"/>
      <c r="G64" s="85"/>
      <c r="H64" s="85"/>
      <c r="I64" s="85"/>
      <c r="J6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7:I27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4" t="s">
        <v>7</v>
      </c>
      <c r="B1" s="234"/>
      <c r="C1" s="235"/>
      <c r="D1" s="234"/>
      <c r="E1" s="234"/>
      <c r="F1" s="234"/>
      <c r="G1" s="234"/>
    </row>
    <row r="2" spans="1:7" ht="24.9" customHeight="1" x14ac:dyDescent="0.25">
      <c r="A2" s="50" t="s">
        <v>8</v>
      </c>
      <c r="B2" s="49"/>
      <c r="C2" s="236"/>
      <c r="D2" s="236"/>
      <c r="E2" s="236"/>
      <c r="F2" s="236"/>
      <c r="G2" s="237"/>
    </row>
    <row r="3" spans="1:7" ht="24.9" customHeight="1" x14ac:dyDescent="0.25">
      <c r="A3" s="50" t="s">
        <v>9</v>
      </c>
      <c r="B3" s="49"/>
      <c r="C3" s="236"/>
      <c r="D3" s="236"/>
      <c r="E3" s="236"/>
      <c r="F3" s="236"/>
      <c r="G3" s="237"/>
    </row>
    <row r="4" spans="1:7" ht="24.9" customHeight="1" x14ac:dyDescent="0.25">
      <c r="A4" s="50" t="s">
        <v>10</v>
      </c>
      <c r="B4" s="49"/>
      <c r="C4" s="236"/>
      <c r="D4" s="236"/>
      <c r="E4" s="236"/>
      <c r="F4" s="236"/>
      <c r="G4" s="23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2452-CAB4-4C6B-B0D7-708F0B553AA3}">
  <sheetPr>
    <outlinePr summaryBelow="0"/>
  </sheetPr>
  <dimension ref="A1:BH5000"/>
  <sheetViews>
    <sheetView tabSelected="1" workbookViewId="0">
      <pane ySplit="7" topLeftCell="A152" activePane="bottomLeft" state="frozen"/>
      <selection pane="bottomLeft" activeCell="AB151" sqref="AB151"/>
    </sheetView>
  </sheetViews>
  <sheetFormatPr defaultRowHeight="13.2" outlineLevelRow="2" x14ac:dyDescent="0.25"/>
  <cols>
    <col min="1" max="1" width="3.44140625" customWidth="1"/>
    <col min="2" max="2" width="12.5546875" style="119" customWidth="1"/>
    <col min="3" max="3" width="38.33203125" style="11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38" t="s">
        <v>7</v>
      </c>
      <c r="B1" s="238"/>
      <c r="C1" s="238"/>
      <c r="D1" s="238"/>
      <c r="E1" s="238"/>
      <c r="F1" s="238"/>
      <c r="G1" s="238"/>
      <c r="AG1" t="s">
        <v>79</v>
      </c>
    </row>
    <row r="2" spans="1:60" ht="24.9" customHeight="1" x14ac:dyDescent="0.25">
      <c r="A2" s="138" t="s">
        <v>8</v>
      </c>
      <c r="B2" s="49" t="s">
        <v>49</v>
      </c>
      <c r="C2" s="239" t="s">
        <v>50</v>
      </c>
      <c r="D2" s="240"/>
      <c r="E2" s="240"/>
      <c r="F2" s="240"/>
      <c r="G2" s="241"/>
      <c r="AG2" t="s">
        <v>80</v>
      </c>
    </row>
    <row r="3" spans="1:60" ht="24.9" customHeight="1" x14ac:dyDescent="0.25">
      <c r="A3" s="138" t="s">
        <v>9</v>
      </c>
      <c r="B3" s="49" t="s">
        <v>45</v>
      </c>
      <c r="C3" s="242" t="s">
        <v>377</v>
      </c>
      <c r="D3" s="243"/>
      <c r="E3" s="243"/>
      <c r="F3" s="243"/>
      <c r="G3" s="244"/>
      <c r="AC3" s="119" t="s">
        <v>80</v>
      </c>
      <c r="AG3" t="s">
        <v>81</v>
      </c>
    </row>
    <row r="4" spans="1:60" ht="24.9" customHeight="1" x14ac:dyDescent="0.25">
      <c r="A4" s="139" t="s">
        <v>10</v>
      </c>
      <c r="B4" s="140" t="s">
        <v>43</v>
      </c>
      <c r="C4" s="245" t="s">
        <v>376</v>
      </c>
      <c r="D4" s="246"/>
      <c r="E4" s="246"/>
      <c r="F4" s="246"/>
      <c r="G4" s="247"/>
      <c r="AG4" t="s">
        <v>82</v>
      </c>
    </row>
    <row r="5" spans="1:60" x14ac:dyDescent="0.25">
      <c r="D5" s="10"/>
    </row>
    <row r="6" spans="1:60" ht="39.6" x14ac:dyDescent="0.25">
      <c r="A6" s="142" t="s">
        <v>83</v>
      </c>
      <c r="B6" s="144" t="s">
        <v>84</v>
      </c>
      <c r="C6" s="144" t="s">
        <v>85</v>
      </c>
      <c r="D6" s="143" t="s">
        <v>86</v>
      </c>
      <c r="E6" s="142" t="s">
        <v>87</v>
      </c>
      <c r="F6" s="141" t="s">
        <v>88</v>
      </c>
      <c r="G6" s="142" t="s">
        <v>31</v>
      </c>
      <c r="H6" s="145" t="s">
        <v>32</v>
      </c>
      <c r="I6" s="145" t="s">
        <v>89</v>
      </c>
      <c r="J6" s="145" t="s">
        <v>33</v>
      </c>
      <c r="K6" s="145" t="s">
        <v>90</v>
      </c>
      <c r="L6" s="145" t="s">
        <v>91</v>
      </c>
      <c r="M6" s="145" t="s">
        <v>92</v>
      </c>
      <c r="N6" s="145" t="s">
        <v>93</v>
      </c>
      <c r="O6" s="145" t="s">
        <v>94</v>
      </c>
      <c r="P6" s="145" t="s">
        <v>95</v>
      </c>
      <c r="Q6" s="145" t="s">
        <v>96</v>
      </c>
      <c r="R6" s="145" t="s">
        <v>97</v>
      </c>
      <c r="S6" s="145" t="s">
        <v>98</v>
      </c>
      <c r="T6" s="145" t="s">
        <v>99</v>
      </c>
      <c r="U6" s="145" t="s">
        <v>100</v>
      </c>
      <c r="V6" s="145" t="s">
        <v>101</v>
      </c>
      <c r="W6" s="145" t="s">
        <v>102</v>
      </c>
      <c r="X6" s="145" t="s">
        <v>103</v>
      </c>
      <c r="Y6" s="145" t="s">
        <v>104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5">
      <c r="A8" s="157" t="s">
        <v>105</v>
      </c>
      <c r="B8" s="158" t="s">
        <v>56</v>
      </c>
      <c r="C8" s="174" t="s">
        <v>57</v>
      </c>
      <c r="D8" s="159"/>
      <c r="E8" s="160"/>
      <c r="F8" s="161"/>
      <c r="G8" s="162">
        <f>SUM(G9)</f>
        <v>0</v>
      </c>
      <c r="H8" s="156"/>
      <c r="I8" s="156">
        <v>26544.29</v>
      </c>
      <c r="J8" s="156"/>
      <c r="K8" s="156">
        <v>13122.91</v>
      </c>
      <c r="L8" s="156"/>
      <c r="M8" s="156"/>
      <c r="N8" s="155"/>
      <c r="O8" s="155"/>
      <c r="P8" s="155"/>
      <c r="Q8" s="155"/>
      <c r="R8" s="156"/>
      <c r="S8" s="156"/>
      <c r="T8" s="156"/>
      <c r="U8" s="156"/>
      <c r="V8" s="156"/>
      <c r="W8" s="156"/>
      <c r="X8" s="156"/>
      <c r="Y8" s="156"/>
      <c r="AG8" t="s">
        <v>106</v>
      </c>
    </row>
    <row r="9" spans="1:60" ht="20.399999999999999" x14ac:dyDescent="0.25">
      <c r="A9" s="163">
        <v>1</v>
      </c>
      <c r="B9" s="164" t="s">
        <v>107</v>
      </c>
      <c r="C9" s="175" t="s">
        <v>108</v>
      </c>
      <c r="D9" s="165" t="s">
        <v>109</v>
      </c>
      <c r="E9" s="166">
        <v>1.92</v>
      </c>
      <c r="F9" s="180">
        <v>0</v>
      </c>
      <c r="G9" s="167">
        <f>PRODUCT(F9,E9)</f>
        <v>0</v>
      </c>
      <c r="H9" s="152">
        <v>13825.15</v>
      </c>
      <c r="I9" s="152">
        <v>26544.287999999997</v>
      </c>
      <c r="J9" s="152">
        <v>6834.85</v>
      </c>
      <c r="K9" s="152">
        <v>13122.912</v>
      </c>
      <c r="L9" s="152">
        <v>21</v>
      </c>
      <c r="M9" s="152">
        <v>47997.311999999998</v>
      </c>
      <c r="N9" s="151">
        <v>1.8984799999999999</v>
      </c>
      <c r="O9" s="151">
        <v>3.6450815999999997</v>
      </c>
      <c r="P9" s="151">
        <v>0</v>
      </c>
      <c r="Q9" s="151">
        <v>0</v>
      </c>
      <c r="R9" s="152"/>
      <c r="S9" s="152" t="s">
        <v>110</v>
      </c>
      <c r="T9" s="152" t="s">
        <v>111</v>
      </c>
      <c r="U9" s="152">
        <v>4.8855000000000004</v>
      </c>
      <c r="V9" s="152">
        <v>9.3801600000000001</v>
      </c>
      <c r="W9" s="152"/>
      <c r="X9" s="152" t="s">
        <v>112</v>
      </c>
      <c r="Y9" s="152" t="s">
        <v>113</v>
      </c>
      <c r="Z9" s="146"/>
      <c r="AA9" s="146"/>
      <c r="AB9" s="146"/>
      <c r="AC9" s="146"/>
      <c r="AD9" s="146"/>
      <c r="AE9" s="146"/>
      <c r="AF9" s="146"/>
      <c r="AG9" s="146" t="s">
        <v>114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49"/>
      <c r="B10" s="150"/>
      <c r="C10" s="176" t="s">
        <v>115</v>
      </c>
      <c r="D10" s="153"/>
      <c r="E10" s="154">
        <v>1.92</v>
      </c>
      <c r="F10" s="152"/>
      <c r="G10" s="152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52"/>
      <c r="Z10" s="146"/>
      <c r="AA10" s="146"/>
      <c r="AB10" s="146"/>
      <c r="AC10" s="146"/>
      <c r="AD10" s="146"/>
      <c r="AE10" s="146"/>
      <c r="AF10" s="146"/>
      <c r="AG10" s="146" t="s">
        <v>116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5">
      <c r="A11" s="157" t="s">
        <v>105</v>
      </c>
      <c r="B11" s="158" t="s">
        <v>64</v>
      </c>
      <c r="C11" s="174" t="s">
        <v>65</v>
      </c>
      <c r="D11" s="159"/>
      <c r="E11" s="160"/>
      <c r="F11" s="161"/>
      <c r="G11" s="162">
        <f>SUM(G12)</f>
        <v>0</v>
      </c>
      <c r="H11" s="156"/>
      <c r="I11" s="156">
        <v>0</v>
      </c>
      <c r="J11" s="156"/>
      <c r="K11" s="156">
        <v>5360</v>
      </c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AG11" t="s">
        <v>106</v>
      </c>
    </row>
    <row r="12" spans="1:60" x14ac:dyDescent="0.25">
      <c r="A12" s="163">
        <v>2</v>
      </c>
      <c r="B12" s="164" t="s">
        <v>117</v>
      </c>
      <c r="C12" s="175" t="s">
        <v>118</v>
      </c>
      <c r="D12" s="165" t="s">
        <v>119</v>
      </c>
      <c r="E12" s="166">
        <v>16</v>
      </c>
      <c r="F12" s="180">
        <v>0</v>
      </c>
      <c r="G12" s="167">
        <f>PRODUCT(E12,F12)</f>
        <v>0</v>
      </c>
      <c r="H12" s="152">
        <v>0</v>
      </c>
      <c r="I12" s="152">
        <v>0</v>
      </c>
      <c r="J12" s="152">
        <v>335</v>
      </c>
      <c r="K12" s="152">
        <v>5360</v>
      </c>
      <c r="L12" s="152">
        <v>21</v>
      </c>
      <c r="M12" s="152">
        <v>6485.6</v>
      </c>
      <c r="N12" s="151">
        <v>0</v>
      </c>
      <c r="O12" s="151">
        <v>0</v>
      </c>
      <c r="P12" s="151">
        <v>0.11</v>
      </c>
      <c r="Q12" s="151">
        <v>1.76</v>
      </c>
      <c r="R12" s="152"/>
      <c r="S12" s="152" t="s">
        <v>110</v>
      </c>
      <c r="T12" s="152" t="s">
        <v>110</v>
      </c>
      <c r="U12" s="152">
        <v>0.80400000000000005</v>
      </c>
      <c r="V12" s="152">
        <v>12.864000000000001</v>
      </c>
      <c r="W12" s="152"/>
      <c r="X12" s="152" t="s">
        <v>112</v>
      </c>
      <c r="Y12" s="152" t="s">
        <v>113</v>
      </c>
      <c r="Z12" s="146"/>
      <c r="AA12" s="146"/>
      <c r="AB12" s="146"/>
      <c r="AC12" s="146"/>
      <c r="AD12" s="146"/>
      <c r="AE12" s="146"/>
      <c r="AF12" s="146"/>
      <c r="AG12" s="146" t="s">
        <v>114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5">
      <c r="A13" s="149"/>
      <c r="B13" s="150"/>
      <c r="C13" s="176" t="s">
        <v>120</v>
      </c>
      <c r="D13" s="153"/>
      <c r="E13" s="154"/>
      <c r="F13" s="152"/>
      <c r="G13" s="152"/>
      <c r="H13" s="152"/>
      <c r="I13" s="152"/>
      <c r="J13" s="152"/>
      <c r="K13" s="152"/>
      <c r="L13" s="152"/>
      <c r="M13" s="152"/>
      <c r="N13" s="151"/>
      <c r="O13" s="151"/>
      <c r="P13" s="151"/>
      <c r="Q13" s="151"/>
      <c r="R13" s="152"/>
      <c r="S13" s="152"/>
      <c r="T13" s="152"/>
      <c r="U13" s="152"/>
      <c r="V13" s="152"/>
      <c r="W13" s="152"/>
      <c r="X13" s="152"/>
      <c r="Y13" s="152"/>
      <c r="Z13" s="146"/>
      <c r="AA13" s="146"/>
      <c r="AB13" s="146"/>
      <c r="AC13" s="146"/>
      <c r="AD13" s="146"/>
      <c r="AE13" s="146"/>
      <c r="AF13" s="146"/>
      <c r="AG13" s="146" t="s">
        <v>116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5">
      <c r="A14" s="149"/>
      <c r="B14" s="150"/>
      <c r="C14" s="176" t="s">
        <v>121</v>
      </c>
      <c r="D14" s="153"/>
      <c r="E14" s="154">
        <v>16</v>
      </c>
      <c r="F14" s="152"/>
      <c r="G14" s="152"/>
      <c r="H14" s="152"/>
      <c r="I14" s="152"/>
      <c r="J14" s="152"/>
      <c r="K14" s="152"/>
      <c r="L14" s="152"/>
      <c r="M14" s="152"/>
      <c r="N14" s="151"/>
      <c r="O14" s="151"/>
      <c r="P14" s="151"/>
      <c r="Q14" s="151"/>
      <c r="R14" s="152"/>
      <c r="S14" s="152"/>
      <c r="T14" s="152"/>
      <c r="U14" s="152"/>
      <c r="V14" s="152"/>
      <c r="W14" s="152"/>
      <c r="X14" s="152"/>
      <c r="Y14" s="152"/>
      <c r="Z14" s="146"/>
      <c r="AA14" s="146"/>
      <c r="AB14" s="146"/>
      <c r="AC14" s="146"/>
      <c r="AD14" s="146"/>
      <c r="AE14" s="146"/>
      <c r="AF14" s="146"/>
      <c r="AG14" s="146" t="s">
        <v>116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5">
      <c r="A15" s="157" t="s">
        <v>105</v>
      </c>
      <c r="B15" s="158" t="s">
        <v>58</v>
      </c>
      <c r="C15" s="174" t="s">
        <v>59</v>
      </c>
      <c r="D15" s="159"/>
      <c r="E15" s="160"/>
      <c r="F15" s="161"/>
      <c r="G15" s="162">
        <f>SUM(G16:G18)</f>
        <v>0</v>
      </c>
      <c r="H15" s="156"/>
      <c r="I15" s="156">
        <v>1874.54</v>
      </c>
      <c r="J15" s="156"/>
      <c r="K15" s="156">
        <v>7312.66</v>
      </c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AG15" t="s">
        <v>106</v>
      </c>
    </row>
    <row r="16" spans="1:60" x14ac:dyDescent="0.25">
      <c r="A16" s="163">
        <v>3</v>
      </c>
      <c r="B16" s="164" t="s">
        <v>122</v>
      </c>
      <c r="C16" s="175" t="s">
        <v>123</v>
      </c>
      <c r="D16" s="165" t="s">
        <v>124</v>
      </c>
      <c r="E16" s="166">
        <v>4.8</v>
      </c>
      <c r="F16" s="180">
        <v>0</v>
      </c>
      <c r="G16" s="167">
        <f>PRODUCT(E16,F16)</f>
        <v>0</v>
      </c>
      <c r="H16" s="152">
        <v>136.88999999999999</v>
      </c>
      <c r="I16" s="152">
        <v>657.07199999999989</v>
      </c>
      <c r="J16" s="152">
        <v>1273.1099999999999</v>
      </c>
      <c r="K16" s="152">
        <v>6110.927999999999</v>
      </c>
      <c r="L16" s="152">
        <v>21</v>
      </c>
      <c r="M16" s="152">
        <v>8189.28</v>
      </c>
      <c r="N16" s="151">
        <v>7.2410000000000002E-2</v>
      </c>
      <c r="O16" s="151">
        <v>0.34756799999999999</v>
      </c>
      <c r="P16" s="151">
        <v>0</v>
      </c>
      <c r="Q16" s="151">
        <v>0</v>
      </c>
      <c r="R16" s="152"/>
      <c r="S16" s="152" t="s">
        <v>110</v>
      </c>
      <c r="T16" s="152" t="s">
        <v>110</v>
      </c>
      <c r="U16" s="152">
        <v>2.3035899999999998</v>
      </c>
      <c r="V16" s="152">
        <v>11.057231999999999</v>
      </c>
      <c r="W16" s="152"/>
      <c r="X16" s="152" t="s">
        <v>112</v>
      </c>
      <c r="Y16" s="152" t="s">
        <v>113</v>
      </c>
      <c r="Z16" s="146"/>
      <c r="AA16" s="146"/>
      <c r="AB16" s="146"/>
      <c r="AC16" s="146"/>
      <c r="AD16" s="146"/>
      <c r="AE16" s="146"/>
      <c r="AF16" s="146"/>
      <c r="AG16" s="146" t="s">
        <v>114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5">
      <c r="A17" s="149"/>
      <c r="B17" s="150"/>
      <c r="C17" s="176" t="s">
        <v>125</v>
      </c>
      <c r="D17" s="153"/>
      <c r="E17" s="154">
        <v>4.8</v>
      </c>
      <c r="F17" s="152"/>
      <c r="G17" s="167"/>
      <c r="H17" s="152"/>
      <c r="I17" s="152"/>
      <c r="J17" s="152"/>
      <c r="K17" s="152"/>
      <c r="L17" s="152"/>
      <c r="M17" s="152"/>
      <c r="N17" s="151"/>
      <c r="O17" s="151"/>
      <c r="P17" s="151"/>
      <c r="Q17" s="151"/>
      <c r="R17" s="152"/>
      <c r="S17" s="152"/>
      <c r="T17" s="152"/>
      <c r="U17" s="152"/>
      <c r="V17" s="152"/>
      <c r="W17" s="152"/>
      <c r="X17" s="152"/>
      <c r="Y17" s="152"/>
      <c r="Z17" s="146"/>
      <c r="AA17" s="146"/>
      <c r="AB17" s="146"/>
      <c r="AC17" s="146"/>
      <c r="AD17" s="146"/>
      <c r="AE17" s="146"/>
      <c r="AF17" s="146"/>
      <c r="AG17" s="146" t="s">
        <v>116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0.399999999999999" x14ac:dyDescent="0.25">
      <c r="A18" s="163">
        <v>4</v>
      </c>
      <c r="B18" s="164" t="s">
        <v>126</v>
      </c>
      <c r="C18" s="175" t="s">
        <v>127</v>
      </c>
      <c r="D18" s="165" t="s">
        <v>124</v>
      </c>
      <c r="E18" s="166">
        <v>4.8</v>
      </c>
      <c r="F18" s="180">
        <v>0</v>
      </c>
      <c r="G18" s="167">
        <f t="shared" ref="G18" si="0">PRODUCT(E18,F18)</f>
        <v>0</v>
      </c>
      <c r="H18" s="152">
        <v>253.64</v>
      </c>
      <c r="I18" s="152">
        <v>1217.472</v>
      </c>
      <c r="J18" s="152">
        <v>250.36</v>
      </c>
      <c r="K18" s="152">
        <v>1201.7280000000001</v>
      </c>
      <c r="L18" s="152">
        <v>21</v>
      </c>
      <c r="M18" s="152">
        <v>2927.232</v>
      </c>
      <c r="N18" s="151">
        <v>9.5E-4</v>
      </c>
      <c r="O18" s="151">
        <v>4.5599999999999998E-3</v>
      </c>
      <c r="P18" s="151">
        <v>0</v>
      </c>
      <c r="Q18" s="151">
        <v>0</v>
      </c>
      <c r="R18" s="152"/>
      <c r="S18" s="152" t="s">
        <v>110</v>
      </c>
      <c r="T18" s="152" t="s">
        <v>111</v>
      </c>
      <c r="U18" s="152">
        <v>0.43370999999999998</v>
      </c>
      <c r="V18" s="152">
        <v>2.0818079999999997</v>
      </c>
      <c r="W18" s="152"/>
      <c r="X18" s="152" t="s">
        <v>112</v>
      </c>
      <c r="Y18" s="152" t="s">
        <v>113</v>
      </c>
      <c r="Z18" s="146"/>
      <c r="AA18" s="146"/>
      <c r="AB18" s="146"/>
      <c r="AC18" s="146"/>
      <c r="AD18" s="146"/>
      <c r="AE18" s="146"/>
      <c r="AF18" s="146"/>
      <c r="AG18" s="146" t="s">
        <v>114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5">
      <c r="A19" s="149"/>
      <c r="B19" s="150"/>
      <c r="C19" s="176" t="s">
        <v>128</v>
      </c>
      <c r="D19" s="153"/>
      <c r="E19" s="154">
        <v>4.8</v>
      </c>
      <c r="F19" s="152"/>
      <c r="G19" s="152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116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5">
      <c r="A20" s="157" t="s">
        <v>105</v>
      </c>
      <c r="B20" s="158" t="s">
        <v>60</v>
      </c>
      <c r="C20" s="174" t="s">
        <v>61</v>
      </c>
      <c r="D20" s="159"/>
      <c r="E20" s="160"/>
      <c r="F20" s="161"/>
      <c r="G20" s="162">
        <f>SUM(G21:G25)</f>
        <v>0</v>
      </c>
      <c r="H20" s="156"/>
      <c r="I20" s="156">
        <v>6.6</v>
      </c>
      <c r="J20" s="156"/>
      <c r="K20" s="156">
        <v>35765.4</v>
      </c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AG20" t="s">
        <v>106</v>
      </c>
    </row>
    <row r="21" spans="1:60" x14ac:dyDescent="0.25">
      <c r="A21" s="163">
        <v>5</v>
      </c>
      <c r="B21" s="164" t="s">
        <v>129</v>
      </c>
      <c r="C21" s="175" t="s">
        <v>130</v>
      </c>
      <c r="D21" s="165" t="s">
        <v>124</v>
      </c>
      <c r="E21" s="166">
        <v>132</v>
      </c>
      <c r="F21" s="180">
        <v>0</v>
      </c>
      <c r="G21" s="167">
        <f>PRODUCT(E21,F21)</f>
        <v>0</v>
      </c>
      <c r="H21" s="152">
        <v>0.05</v>
      </c>
      <c r="I21" s="152">
        <v>6.6000000000000005</v>
      </c>
      <c r="J21" s="152">
        <v>99.95</v>
      </c>
      <c r="K21" s="152">
        <v>13193.4</v>
      </c>
      <c r="L21" s="152">
        <v>21</v>
      </c>
      <c r="M21" s="152">
        <v>15972</v>
      </c>
      <c r="N21" s="151">
        <v>1.8380000000000001E-2</v>
      </c>
      <c r="O21" s="151">
        <v>2.4261599999999999</v>
      </c>
      <c r="P21" s="151">
        <v>0</v>
      </c>
      <c r="Q21" s="151">
        <v>0</v>
      </c>
      <c r="R21" s="152"/>
      <c r="S21" s="152" t="s">
        <v>110</v>
      </c>
      <c r="T21" s="152" t="s">
        <v>111</v>
      </c>
      <c r="U21" s="152">
        <v>0.13</v>
      </c>
      <c r="V21" s="152">
        <v>17.16</v>
      </c>
      <c r="W21" s="152"/>
      <c r="X21" s="152" t="s">
        <v>112</v>
      </c>
      <c r="Y21" s="152" t="s">
        <v>113</v>
      </c>
      <c r="Z21" s="146"/>
      <c r="AA21" s="146"/>
      <c r="AB21" s="146"/>
      <c r="AC21" s="146"/>
      <c r="AD21" s="146"/>
      <c r="AE21" s="146"/>
      <c r="AF21" s="146"/>
      <c r="AG21" s="146" t="s">
        <v>114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5">
      <c r="A22" s="149"/>
      <c r="B22" s="150"/>
      <c r="C22" s="176" t="s">
        <v>131</v>
      </c>
      <c r="D22" s="153"/>
      <c r="E22" s="154">
        <v>132</v>
      </c>
      <c r="F22" s="152"/>
      <c r="G22" s="167"/>
      <c r="H22" s="152"/>
      <c r="I22" s="152"/>
      <c r="J22" s="152"/>
      <c r="K22" s="152"/>
      <c r="L22" s="152"/>
      <c r="M22" s="152"/>
      <c r="N22" s="151"/>
      <c r="O22" s="151"/>
      <c r="P22" s="151"/>
      <c r="Q22" s="151"/>
      <c r="R22" s="152"/>
      <c r="S22" s="152"/>
      <c r="T22" s="152"/>
      <c r="U22" s="152"/>
      <c r="V22" s="152"/>
      <c r="W22" s="152"/>
      <c r="X22" s="152"/>
      <c r="Y22" s="152"/>
      <c r="Z22" s="146"/>
      <c r="AA22" s="146"/>
      <c r="AB22" s="146"/>
      <c r="AC22" s="146"/>
      <c r="AD22" s="146"/>
      <c r="AE22" s="146"/>
      <c r="AF22" s="146"/>
      <c r="AG22" s="146" t="s">
        <v>116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30.6" x14ac:dyDescent="0.25">
      <c r="A23" s="163">
        <v>6</v>
      </c>
      <c r="B23" s="164" t="s">
        <v>132</v>
      </c>
      <c r="C23" s="175" t="s">
        <v>133</v>
      </c>
      <c r="D23" s="165" t="s">
        <v>124</v>
      </c>
      <c r="E23" s="166">
        <v>264</v>
      </c>
      <c r="F23" s="180">
        <v>0</v>
      </c>
      <c r="G23" s="167">
        <f t="shared" ref="G23:G25" si="1">PRODUCT(E23,F23)</f>
        <v>0</v>
      </c>
      <c r="H23" s="152">
        <v>0</v>
      </c>
      <c r="I23" s="152">
        <v>0</v>
      </c>
      <c r="J23" s="152">
        <v>55</v>
      </c>
      <c r="K23" s="152">
        <v>14520</v>
      </c>
      <c r="L23" s="152">
        <v>21</v>
      </c>
      <c r="M23" s="152">
        <v>17569.2</v>
      </c>
      <c r="N23" s="151">
        <v>0</v>
      </c>
      <c r="O23" s="151">
        <v>0</v>
      </c>
      <c r="P23" s="151">
        <v>0</v>
      </c>
      <c r="Q23" s="151">
        <v>0</v>
      </c>
      <c r="R23" s="152"/>
      <c r="S23" s="152" t="s">
        <v>110</v>
      </c>
      <c r="T23" s="152" t="s">
        <v>111</v>
      </c>
      <c r="U23" s="152">
        <v>0</v>
      </c>
      <c r="V23" s="152">
        <v>0</v>
      </c>
      <c r="W23" s="152"/>
      <c r="X23" s="152" t="s">
        <v>112</v>
      </c>
      <c r="Y23" s="152" t="s">
        <v>113</v>
      </c>
      <c r="Z23" s="146"/>
      <c r="AA23" s="146"/>
      <c r="AB23" s="146"/>
      <c r="AC23" s="146"/>
      <c r="AD23" s="146"/>
      <c r="AE23" s="146"/>
      <c r="AF23" s="146"/>
      <c r="AG23" s="146" t="s">
        <v>114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5">
      <c r="A24" s="149"/>
      <c r="B24" s="150"/>
      <c r="C24" s="176" t="s">
        <v>134</v>
      </c>
      <c r="D24" s="153"/>
      <c r="E24" s="154">
        <v>264</v>
      </c>
      <c r="F24" s="152"/>
      <c r="G24" s="167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116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0.399999999999999" x14ac:dyDescent="0.25">
      <c r="A25" s="163">
        <v>7</v>
      </c>
      <c r="B25" s="164" t="s">
        <v>135</v>
      </c>
      <c r="C25" s="175" t="s">
        <v>136</v>
      </c>
      <c r="D25" s="165" t="s">
        <v>124</v>
      </c>
      <c r="E25" s="166">
        <v>132</v>
      </c>
      <c r="F25" s="180">
        <v>0</v>
      </c>
      <c r="G25" s="167">
        <f t="shared" si="1"/>
        <v>0</v>
      </c>
      <c r="H25" s="152">
        <v>0</v>
      </c>
      <c r="I25" s="152">
        <v>0</v>
      </c>
      <c r="J25" s="152">
        <v>61</v>
      </c>
      <c r="K25" s="152">
        <v>8052</v>
      </c>
      <c r="L25" s="152">
        <v>21</v>
      </c>
      <c r="M25" s="152">
        <v>9742.92</v>
      </c>
      <c r="N25" s="151">
        <v>0</v>
      </c>
      <c r="O25" s="151">
        <v>0</v>
      </c>
      <c r="P25" s="151">
        <v>0</v>
      </c>
      <c r="Q25" s="151">
        <v>0</v>
      </c>
      <c r="R25" s="152"/>
      <c r="S25" s="152" t="s">
        <v>110</v>
      </c>
      <c r="T25" s="152" t="s">
        <v>111</v>
      </c>
      <c r="U25" s="152">
        <v>0.10199999999999999</v>
      </c>
      <c r="V25" s="152">
        <v>13.463999999999999</v>
      </c>
      <c r="W25" s="152"/>
      <c r="X25" s="152" t="s">
        <v>112</v>
      </c>
      <c r="Y25" s="152" t="s">
        <v>113</v>
      </c>
      <c r="Z25" s="146"/>
      <c r="AA25" s="146"/>
      <c r="AB25" s="146"/>
      <c r="AC25" s="146"/>
      <c r="AD25" s="146"/>
      <c r="AE25" s="146"/>
      <c r="AF25" s="146"/>
      <c r="AG25" s="146" t="s">
        <v>114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5">
      <c r="A26" s="149"/>
      <c r="B26" s="150"/>
      <c r="C26" s="176" t="s">
        <v>137</v>
      </c>
      <c r="D26" s="153"/>
      <c r="E26" s="154">
        <v>132</v>
      </c>
      <c r="F26" s="152"/>
      <c r="G26" s="152"/>
      <c r="H26" s="152"/>
      <c r="I26" s="152"/>
      <c r="J26" s="152"/>
      <c r="K26" s="152"/>
      <c r="L26" s="152"/>
      <c r="M26" s="152"/>
      <c r="N26" s="151"/>
      <c r="O26" s="151"/>
      <c r="P26" s="151"/>
      <c r="Q26" s="151"/>
      <c r="R26" s="152"/>
      <c r="S26" s="152"/>
      <c r="T26" s="152"/>
      <c r="U26" s="152"/>
      <c r="V26" s="152"/>
      <c r="W26" s="152"/>
      <c r="X26" s="152"/>
      <c r="Y26" s="152"/>
      <c r="Z26" s="146"/>
      <c r="AA26" s="146"/>
      <c r="AB26" s="146"/>
      <c r="AC26" s="146"/>
      <c r="AD26" s="146"/>
      <c r="AE26" s="146"/>
      <c r="AF26" s="146"/>
      <c r="AG26" s="146" t="s">
        <v>116</v>
      </c>
      <c r="AH26" s="146">
        <v>5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6.4" x14ac:dyDescent="0.25">
      <c r="A27" s="157" t="s">
        <v>105</v>
      </c>
      <c r="B27" s="158" t="s">
        <v>62</v>
      </c>
      <c r="C27" s="174" t="s">
        <v>63</v>
      </c>
      <c r="D27" s="159"/>
      <c r="E27" s="160"/>
      <c r="F27" s="161"/>
      <c r="G27" s="162">
        <f>SUM(G28)</f>
        <v>0</v>
      </c>
      <c r="H27" s="156"/>
      <c r="I27" s="156">
        <v>164.35</v>
      </c>
      <c r="J27" s="156"/>
      <c r="K27" s="156">
        <v>14558.85</v>
      </c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AG27" t="s">
        <v>106</v>
      </c>
    </row>
    <row r="28" spans="1:60" x14ac:dyDescent="0.25">
      <c r="A28" s="163">
        <v>8</v>
      </c>
      <c r="B28" s="164" t="s">
        <v>138</v>
      </c>
      <c r="C28" s="175" t="s">
        <v>139</v>
      </c>
      <c r="D28" s="165" t="s">
        <v>124</v>
      </c>
      <c r="E28" s="166">
        <v>85.6</v>
      </c>
      <c r="F28" s="180">
        <v>0</v>
      </c>
      <c r="G28" s="167">
        <f>PRODUCT(E28,F28)</f>
        <v>0</v>
      </c>
      <c r="H28" s="152">
        <v>1.92</v>
      </c>
      <c r="I28" s="152">
        <v>164.35199999999998</v>
      </c>
      <c r="J28" s="152">
        <v>170.08</v>
      </c>
      <c r="K28" s="152">
        <v>14558.848</v>
      </c>
      <c r="L28" s="152">
        <v>21</v>
      </c>
      <c r="M28" s="152">
        <v>17815.072</v>
      </c>
      <c r="N28" s="151">
        <v>4.0000000000000003E-5</v>
      </c>
      <c r="O28" s="151">
        <v>3.424E-3</v>
      </c>
      <c r="P28" s="151">
        <v>0</v>
      </c>
      <c r="Q28" s="151">
        <v>0</v>
      </c>
      <c r="R28" s="152"/>
      <c r="S28" s="152" t="s">
        <v>110</v>
      </c>
      <c r="T28" s="152" t="s">
        <v>111</v>
      </c>
      <c r="U28" s="152">
        <v>0.308</v>
      </c>
      <c r="V28" s="152">
        <v>26.364799999999999</v>
      </c>
      <c r="W28" s="152"/>
      <c r="X28" s="152" t="s">
        <v>112</v>
      </c>
      <c r="Y28" s="152" t="s">
        <v>113</v>
      </c>
      <c r="Z28" s="146"/>
      <c r="AA28" s="146"/>
      <c r="AB28" s="146"/>
      <c r="AC28" s="146"/>
      <c r="AD28" s="146"/>
      <c r="AE28" s="146"/>
      <c r="AF28" s="146"/>
      <c r="AG28" s="146" t="s">
        <v>114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1" outlineLevel="1" x14ac:dyDescent="0.25">
      <c r="A29" s="149"/>
      <c r="B29" s="150"/>
      <c r="C29" s="248" t="s">
        <v>140</v>
      </c>
      <c r="D29" s="249"/>
      <c r="E29" s="249"/>
      <c r="F29" s="249"/>
      <c r="G29" s="249"/>
      <c r="H29" s="152"/>
      <c r="I29" s="152"/>
      <c r="J29" s="152"/>
      <c r="K29" s="152"/>
      <c r="L29" s="152"/>
      <c r="M29" s="152"/>
      <c r="N29" s="151"/>
      <c r="O29" s="151"/>
      <c r="P29" s="151"/>
      <c r="Q29" s="151"/>
      <c r="R29" s="152"/>
      <c r="S29" s="152"/>
      <c r="T29" s="152"/>
      <c r="U29" s="152"/>
      <c r="V29" s="152"/>
      <c r="W29" s="152"/>
      <c r="X29" s="152"/>
      <c r="Y29" s="152"/>
      <c r="Z29" s="146"/>
      <c r="AA29" s="146"/>
      <c r="AB29" s="146"/>
      <c r="AC29" s="146"/>
      <c r="AD29" s="146"/>
      <c r="AE29" s="146"/>
      <c r="AF29" s="146"/>
      <c r="AG29" s="146" t="s">
        <v>141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68" t="str">
        <f>C29</f>
        <v>zárubněmi, umytí a vyčištění jiných zasklených a natíraných ploch a zařizovacích předmětů před předáním do užívání světlá výška podlaží do 4 m</v>
      </c>
      <c r="BB29" s="146"/>
      <c r="BC29" s="146"/>
      <c r="BD29" s="146"/>
      <c r="BE29" s="146"/>
      <c r="BF29" s="146"/>
      <c r="BG29" s="146"/>
      <c r="BH29" s="146"/>
    </row>
    <row r="30" spans="1:60" outlineLevel="1" x14ac:dyDescent="0.25">
      <c r="A30" s="149"/>
      <c r="B30" s="150"/>
      <c r="C30" s="176" t="s">
        <v>142</v>
      </c>
      <c r="D30" s="153"/>
      <c r="E30" s="154">
        <v>85.6</v>
      </c>
      <c r="F30" s="152"/>
      <c r="G30" s="152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116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5">
      <c r="A31" s="157" t="s">
        <v>105</v>
      </c>
      <c r="B31" s="158" t="s">
        <v>66</v>
      </c>
      <c r="C31" s="174" t="s">
        <v>67</v>
      </c>
      <c r="D31" s="159"/>
      <c r="E31" s="160"/>
      <c r="F31" s="161"/>
      <c r="G31" s="162">
        <f>SUM(G32)</f>
        <v>0</v>
      </c>
      <c r="H31" s="156"/>
      <c r="I31" s="156">
        <v>0</v>
      </c>
      <c r="J31" s="156"/>
      <c r="K31" s="156">
        <v>5135.01</v>
      </c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AG31" t="s">
        <v>106</v>
      </c>
    </row>
    <row r="32" spans="1:60" x14ac:dyDescent="0.25">
      <c r="A32" s="169">
        <v>9</v>
      </c>
      <c r="B32" s="170" t="s">
        <v>143</v>
      </c>
      <c r="C32" s="177" t="s">
        <v>144</v>
      </c>
      <c r="D32" s="171" t="s">
        <v>145</v>
      </c>
      <c r="E32" s="172">
        <v>6.4267899999999996</v>
      </c>
      <c r="F32" s="181">
        <v>0</v>
      </c>
      <c r="G32" s="173">
        <f>PRODUCT(E32,F32)</f>
        <v>0</v>
      </c>
      <c r="H32" s="152">
        <v>0</v>
      </c>
      <c r="I32" s="152">
        <v>0</v>
      </c>
      <c r="J32" s="152">
        <v>799</v>
      </c>
      <c r="K32" s="152">
        <v>5135.0052099999994</v>
      </c>
      <c r="L32" s="152">
        <v>21</v>
      </c>
      <c r="M32" s="152">
        <v>6213.3621000000003</v>
      </c>
      <c r="N32" s="151">
        <v>0</v>
      </c>
      <c r="O32" s="151">
        <v>0</v>
      </c>
      <c r="P32" s="151">
        <v>0</v>
      </c>
      <c r="Q32" s="151">
        <v>0</v>
      </c>
      <c r="R32" s="152"/>
      <c r="S32" s="152" t="s">
        <v>110</v>
      </c>
      <c r="T32" s="152" t="s">
        <v>111</v>
      </c>
      <c r="U32" s="152">
        <v>1.8919999999999999</v>
      </c>
      <c r="V32" s="152">
        <v>12.159486679999999</v>
      </c>
      <c r="W32" s="152"/>
      <c r="X32" s="152" t="s">
        <v>146</v>
      </c>
      <c r="Y32" s="152" t="s">
        <v>113</v>
      </c>
      <c r="Z32" s="146"/>
      <c r="AA32" s="146"/>
      <c r="AB32" s="146"/>
      <c r="AC32" s="146"/>
      <c r="AD32" s="146"/>
      <c r="AE32" s="146"/>
      <c r="AF32" s="146"/>
      <c r="AG32" s="146" t="s">
        <v>147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5">
      <c r="A33" s="157" t="s">
        <v>105</v>
      </c>
      <c r="B33" s="158" t="s">
        <v>68</v>
      </c>
      <c r="C33" s="174" t="s">
        <v>69</v>
      </c>
      <c r="D33" s="159"/>
      <c r="E33" s="160"/>
      <c r="F33" s="161"/>
      <c r="G33" s="162">
        <f>SUM(G34:G74)</f>
        <v>0</v>
      </c>
      <c r="H33" s="156"/>
      <c r="I33" s="156">
        <v>513851.29</v>
      </c>
      <c r="J33" s="156"/>
      <c r="K33" s="156">
        <v>686918.57</v>
      </c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AG33" t="s">
        <v>106</v>
      </c>
    </row>
    <row r="34" spans="1:60" x14ac:dyDescent="0.25">
      <c r="A34" s="163">
        <v>10</v>
      </c>
      <c r="B34" s="164" t="s">
        <v>148</v>
      </c>
      <c r="C34" s="175" t="s">
        <v>149</v>
      </c>
      <c r="D34" s="165" t="s">
        <v>150</v>
      </c>
      <c r="E34" s="166">
        <v>2</v>
      </c>
      <c r="F34" s="180">
        <v>0</v>
      </c>
      <c r="G34" s="167">
        <f>PRODUCT(E34,F34)</f>
        <v>0</v>
      </c>
      <c r="H34" s="152">
        <v>1096.2</v>
      </c>
      <c r="I34" s="152">
        <v>2192.4</v>
      </c>
      <c r="J34" s="152">
        <v>9232.7999999999993</v>
      </c>
      <c r="K34" s="152">
        <v>18465.599999999999</v>
      </c>
      <c r="L34" s="152">
        <v>21</v>
      </c>
      <c r="M34" s="152">
        <v>24996.18</v>
      </c>
      <c r="N34" s="151">
        <v>8.4709999999999994E-2</v>
      </c>
      <c r="O34" s="151">
        <v>0.16941999999999999</v>
      </c>
      <c r="P34" s="151">
        <v>0</v>
      </c>
      <c r="Q34" s="151">
        <v>0</v>
      </c>
      <c r="R34" s="152"/>
      <c r="S34" s="152" t="s">
        <v>110</v>
      </c>
      <c r="T34" s="152" t="s">
        <v>111</v>
      </c>
      <c r="U34" s="152">
        <v>26</v>
      </c>
      <c r="V34" s="152">
        <v>52</v>
      </c>
      <c r="W34" s="152"/>
      <c r="X34" s="152" t="s">
        <v>112</v>
      </c>
      <c r="Y34" s="152" t="s">
        <v>113</v>
      </c>
      <c r="Z34" s="146"/>
      <c r="AA34" s="146"/>
      <c r="AB34" s="146"/>
      <c r="AC34" s="146"/>
      <c r="AD34" s="146"/>
      <c r="AE34" s="146"/>
      <c r="AF34" s="146"/>
      <c r="AG34" s="146" t="s">
        <v>114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5">
      <c r="A35" s="149"/>
      <c r="B35" s="150"/>
      <c r="C35" s="176" t="s">
        <v>151</v>
      </c>
      <c r="D35" s="153"/>
      <c r="E35" s="154">
        <v>2</v>
      </c>
      <c r="F35" s="152"/>
      <c r="G35" s="167"/>
      <c r="H35" s="152"/>
      <c r="I35" s="152"/>
      <c r="J35" s="152"/>
      <c r="K35" s="152"/>
      <c r="L35" s="152"/>
      <c r="M35" s="152"/>
      <c r="N35" s="151"/>
      <c r="O35" s="151"/>
      <c r="P35" s="151"/>
      <c r="Q35" s="151"/>
      <c r="R35" s="152"/>
      <c r="S35" s="152"/>
      <c r="T35" s="152"/>
      <c r="U35" s="152"/>
      <c r="V35" s="152"/>
      <c r="W35" s="152"/>
      <c r="X35" s="152"/>
      <c r="Y35" s="152"/>
      <c r="Z35" s="146"/>
      <c r="AA35" s="146"/>
      <c r="AB35" s="146"/>
      <c r="AC35" s="146"/>
      <c r="AD35" s="146"/>
      <c r="AE35" s="146"/>
      <c r="AF35" s="146"/>
      <c r="AG35" s="146" t="s">
        <v>116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30.6" x14ac:dyDescent="0.25">
      <c r="A36" s="163">
        <v>11</v>
      </c>
      <c r="B36" s="164" t="s">
        <v>152</v>
      </c>
      <c r="C36" s="175" t="s">
        <v>153</v>
      </c>
      <c r="D36" s="165" t="s">
        <v>119</v>
      </c>
      <c r="E36" s="166">
        <v>2.08</v>
      </c>
      <c r="F36" s="180">
        <v>0</v>
      </c>
      <c r="G36" s="167">
        <f t="shared" ref="G36:G74" si="2">PRODUCT(E36,F36)</f>
        <v>0</v>
      </c>
      <c r="H36" s="152">
        <v>3.51</v>
      </c>
      <c r="I36" s="152">
        <v>7.3007999999999997</v>
      </c>
      <c r="J36" s="152">
        <v>181.49</v>
      </c>
      <c r="K36" s="152">
        <v>377.49920000000003</v>
      </c>
      <c r="L36" s="152">
        <v>21</v>
      </c>
      <c r="M36" s="152">
        <v>465.608</v>
      </c>
      <c r="N36" s="151">
        <v>1.6000000000000001E-4</v>
      </c>
      <c r="O36" s="151">
        <v>3.3280000000000001E-4</v>
      </c>
      <c r="P36" s="151">
        <v>1.2319999999999999E-2</v>
      </c>
      <c r="Q36" s="151">
        <v>2.5625599999999998E-2</v>
      </c>
      <c r="R36" s="152"/>
      <c r="S36" s="152" t="s">
        <v>110</v>
      </c>
      <c r="T36" s="152" t="s">
        <v>111</v>
      </c>
      <c r="U36" s="152">
        <v>0.33815000000000001</v>
      </c>
      <c r="V36" s="152">
        <v>0.70335200000000009</v>
      </c>
      <c r="W36" s="152"/>
      <c r="X36" s="152" t="s">
        <v>112</v>
      </c>
      <c r="Y36" s="152" t="s">
        <v>113</v>
      </c>
      <c r="Z36" s="146"/>
      <c r="AA36" s="146"/>
      <c r="AB36" s="146"/>
      <c r="AC36" s="146"/>
      <c r="AD36" s="146"/>
      <c r="AE36" s="146"/>
      <c r="AF36" s="146"/>
      <c r="AG36" s="146" t="s">
        <v>114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5">
      <c r="A37" s="149"/>
      <c r="B37" s="150"/>
      <c r="C37" s="176" t="s">
        <v>154</v>
      </c>
      <c r="D37" s="153"/>
      <c r="E37" s="154">
        <v>1.6</v>
      </c>
      <c r="F37" s="152"/>
      <c r="G37" s="167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52"/>
      <c r="Z37" s="146"/>
      <c r="AA37" s="146"/>
      <c r="AB37" s="146"/>
      <c r="AC37" s="146"/>
      <c r="AD37" s="146"/>
      <c r="AE37" s="146"/>
      <c r="AF37" s="146"/>
      <c r="AG37" s="146" t="s">
        <v>116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5">
      <c r="A38" s="149"/>
      <c r="B38" s="150"/>
      <c r="C38" s="176" t="s">
        <v>155</v>
      </c>
      <c r="D38" s="153"/>
      <c r="E38" s="154">
        <v>0.48</v>
      </c>
      <c r="F38" s="152"/>
      <c r="G38" s="167"/>
      <c r="H38" s="152"/>
      <c r="I38" s="152"/>
      <c r="J38" s="152"/>
      <c r="K38" s="152"/>
      <c r="L38" s="152"/>
      <c r="M38" s="152"/>
      <c r="N38" s="151"/>
      <c r="O38" s="151"/>
      <c r="P38" s="151"/>
      <c r="Q38" s="151"/>
      <c r="R38" s="152"/>
      <c r="S38" s="152"/>
      <c r="T38" s="152"/>
      <c r="U38" s="152"/>
      <c r="V38" s="152"/>
      <c r="W38" s="152"/>
      <c r="X38" s="152"/>
      <c r="Y38" s="152"/>
      <c r="Z38" s="146"/>
      <c r="AA38" s="146"/>
      <c r="AB38" s="146"/>
      <c r="AC38" s="146"/>
      <c r="AD38" s="146"/>
      <c r="AE38" s="146"/>
      <c r="AF38" s="146"/>
      <c r="AG38" s="146" t="s">
        <v>116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30.6" x14ac:dyDescent="0.25">
      <c r="A39" s="163">
        <v>12</v>
      </c>
      <c r="B39" s="164" t="s">
        <v>156</v>
      </c>
      <c r="C39" s="175" t="s">
        <v>157</v>
      </c>
      <c r="D39" s="165" t="s">
        <v>119</v>
      </c>
      <c r="E39" s="166">
        <v>30.706</v>
      </c>
      <c r="F39" s="180">
        <v>0</v>
      </c>
      <c r="G39" s="167">
        <f t="shared" si="2"/>
        <v>0</v>
      </c>
      <c r="H39" s="152">
        <v>12</v>
      </c>
      <c r="I39" s="152">
        <v>368.47199999999998</v>
      </c>
      <c r="J39" s="152">
        <v>679</v>
      </c>
      <c r="K39" s="152">
        <v>20849.374</v>
      </c>
      <c r="L39" s="152">
        <v>21</v>
      </c>
      <c r="M39" s="152">
        <v>25673.5985</v>
      </c>
      <c r="N39" s="151">
        <v>1.6000000000000001E-4</v>
      </c>
      <c r="O39" s="151">
        <v>4.9129600000000001E-3</v>
      </c>
      <c r="P39" s="151">
        <v>1.584E-2</v>
      </c>
      <c r="Q39" s="151">
        <v>0.48638303999999999</v>
      </c>
      <c r="R39" s="152"/>
      <c r="S39" s="152" t="s">
        <v>110</v>
      </c>
      <c r="T39" s="152" t="s">
        <v>111</v>
      </c>
      <c r="U39" s="152">
        <v>0.36980000000000002</v>
      </c>
      <c r="V39" s="152">
        <v>11.355078800000001</v>
      </c>
      <c r="W39" s="152"/>
      <c r="X39" s="152" t="s">
        <v>112</v>
      </c>
      <c r="Y39" s="152" t="s">
        <v>113</v>
      </c>
      <c r="Z39" s="146"/>
      <c r="AA39" s="146"/>
      <c r="AB39" s="146"/>
      <c r="AC39" s="146"/>
      <c r="AD39" s="146"/>
      <c r="AE39" s="146"/>
      <c r="AF39" s="146"/>
      <c r="AG39" s="146" t="s">
        <v>114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5">
      <c r="A40" s="149"/>
      <c r="B40" s="150"/>
      <c r="C40" s="176" t="s">
        <v>158</v>
      </c>
      <c r="D40" s="153"/>
      <c r="E40" s="154">
        <v>20.399999999999999</v>
      </c>
      <c r="F40" s="152"/>
      <c r="G40" s="167"/>
      <c r="H40" s="152"/>
      <c r="I40" s="152"/>
      <c r="J40" s="152"/>
      <c r="K40" s="152"/>
      <c r="L40" s="152"/>
      <c r="M40" s="152"/>
      <c r="N40" s="151"/>
      <c r="O40" s="151"/>
      <c r="P40" s="151"/>
      <c r="Q40" s="151"/>
      <c r="R40" s="152"/>
      <c r="S40" s="152"/>
      <c r="T40" s="152"/>
      <c r="U40" s="152"/>
      <c r="V40" s="152"/>
      <c r="W40" s="152"/>
      <c r="X40" s="152"/>
      <c r="Y40" s="152"/>
      <c r="Z40" s="146"/>
      <c r="AA40" s="146"/>
      <c r="AB40" s="146"/>
      <c r="AC40" s="146"/>
      <c r="AD40" s="146"/>
      <c r="AE40" s="146"/>
      <c r="AF40" s="146"/>
      <c r="AG40" s="146" t="s">
        <v>116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5">
      <c r="A41" s="149"/>
      <c r="B41" s="150"/>
      <c r="C41" s="176" t="s">
        <v>159</v>
      </c>
      <c r="D41" s="153"/>
      <c r="E41" s="154">
        <v>3.22</v>
      </c>
      <c r="F41" s="152"/>
      <c r="G41" s="167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2"/>
      <c r="S41" s="152"/>
      <c r="T41" s="152"/>
      <c r="U41" s="152"/>
      <c r="V41" s="152"/>
      <c r="W41" s="152"/>
      <c r="X41" s="152"/>
      <c r="Y41" s="152"/>
      <c r="Z41" s="146"/>
      <c r="AA41" s="146"/>
      <c r="AB41" s="146"/>
      <c r="AC41" s="146"/>
      <c r="AD41" s="146"/>
      <c r="AE41" s="146"/>
      <c r="AF41" s="146"/>
      <c r="AG41" s="146" t="s">
        <v>116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5">
      <c r="A42" s="149"/>
      <c r="B42" s="150"/>
      <c r="C42" s="176" t="s">
        <v>160</v>
      </c>
      <c r="D42" s="153"/>
      <c r="E42" s="154">
        <v>7.0860000000000003</v>
      </c>
      <c r="F42" s="152"/>
      <c r="G42" s="167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2"/>
      <c r="S42" s="152"/>
      <c r="T42" s="152"/>
      <c r="U42" s="152"/>
      <c r="V42" s="152"/>
      <c r="W42" s="152"/>
      <c r="X42" s="152"/>
      <c r="Y42" s="152"/>
      <c r="Z42" s="146"/>
      <c r="AA42" s="146"/>
      <c r="AB42" s="146"/>
      <c r="AC42" s="146"/>
      <c r="AD42" s="146"/>
      <c r="AE42" s="146"/>
      <c r="AF42" s="146"/>
      <c r="AG42" s="146" t="s">
        <v>116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30.6" x14ac:dyDescent="0.25">
      <c r="A43" s="163">
        <v>13</v>
      </c>
      <c r="B43" s="164" t="s">
        <v>161</v>
      </c>
      <c r="C43" s="175" t="s">
        <v>162</v>
      </c>
      <c r="D43" s="165" t="s">
        <v>119</v>
      </c>
      <c r="E43" s="166">
        <v>9.75</v>
      </c>
      <c r="F43" s="180">
        <v>0</v>
      </c>
      <c r="G43" s="167">
        <f t="shared" si="2"/>
        <v>0</v>
      </c>
      <c r="H43" s="152">
        <v>12.38</v>
      </c>
      <c r="I43" s="152">
        <v>120.70500000000001</v>
      </c>
      <c r="J43" s="152">
        <v>851.62</v>
      </c>
      <c r="K43" s="152">
        <v>8303.2950000000001</v>
      </c>
      <c r="L43" s="152">
        <v>21</v>
      </c>
      <c r="M43" s="152">
        <v>10193.040000000001</v>
      </c>
      <c r="N43" s="151">
        <v>1.6000000000000001E-4</v>
      </c>
      <c r="O43" s="151">
        <v>1.5600000000000002E-3</v>
      </c>
      <c r="P43" s="151">
        <v>2.4750000000000001E-2</v>
      </c>
      <c r="Q43" s="151">
        <v>0.24131250000000001</v>
      </c>
      <c r="R43" s="152"/>
      <c r="S43" s="152" t="s">
        <v>110</v>
      </c>
      <c r="T43" s="152" t="s">
        <v>111</v>
      </c>
      <c r="U43" s="152">
        <v>0.44929999999999998</v>
      </c>
      <c r="V43" s="152">
        <v>4.3806750000000001</v>
      </c>
      <c r="W43" s="152"/>
      <c r="X43" s="152" t="s">
        <v>112</v>
      </c>
      <c r="Y43" s="152" t="s">
        <v>113</v>
      </c>
      <c r="Z43" s="146"/>
      <c r="AA43" s="146"/>
      <c r="AB43" s="146"/>
      <c r="AC43" s="146"/>
      <c r="AD43" s="146"/>
      <c r="AE43" s="146"/>
      <c r="AF43" s="146"/>
      <c r="AG43" s="146" t="s">
        <v>114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5">
      <c r="A44" s="149"/>
      <c r="B44" s="150"/>
      <c r="C44" s="176" t="s">
        <v>163</v>
      </c>
      <c r="D44" s="153"/>
      <c r="E44" s="154">
        <v>2.2999999999999998</v>
      </c>
      <c r="F44" s="152"/>
      <c r="G44" s="167"/>
      <c r="H44" s="152"/>
      <c r="I44" s="152"/>
      <c r="J44" s="152"/>
      <c r="K44" s="152"/>
      <c r="L44" s="152"/>
      <c r="M44" s="152"/>
      <c r="N44" s="151"/>
      <c r="O44" s="151"/>
      <c r="P44" s="151"/>
      <c r="Q44" s="151"/>
      <c r="R44" s="152"/>
      <c r="S44" s="152"/>
      <c r="T44" s="152"/>
      <c r="U44" s="152"/>
      <c r="V44" s="152"/>
      <c r="W44" s="152"/>
      <c r="X44" s="152"/>
      <c r="Y44" s="152"/>
      <c r="Z44" s="146"/>
      <c r="AA44" s="146"/>
      <c r="AB44" s="146"/>
      <c r="AC44" s="146"/>
      <c r="AD44" s="146"/>
      <c r="AE44" s="146"/>
      <c r="AF44" s="146"/>
      <c r="AG44" s="146" t="s">
        <v>116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5">
      <c r="A45" s="149"/>
      <c r="B45" s="150"/>
      <c r="C45" s="176" t="s">
        <v>164</v>
      </c>
      <c r="D45" s="153"/>
      <c r="E45" s="154">
        <v>4.3</v>
      </c>
      <c r="F45" s="152"/>
      <c r="G45" s="167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2"/>
      <c r="S45" s="152"/>
      <c r="T45" s="152"/>
      <c r="U45" s="152"/>
      <c r="V45" s="152"/>
      <c r="W45" s="152"/>
      <c r="X45" s="152"/>
      <c r="Y45" s="152"/>
      <c r="Z45" s="146"/>
      <c r="AA45" s="146"/>
      <c r="AB45" s="146"/>
      <c r="AC45" s="146"/>
      <c r="AD45" s="146"/>
      <c r="AE45" s="146"/>
      <c r="AF45" s="146"/>
      <c r="AG45" s="146" t="s">
        <v>116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5">
      <c r="A46" s="149"/>
      <c r="B46" s="150"/>
      <c r="C46" s="176" t="s">
        <v>165</v>
      </c>
      <c r="D46" s="153"/>
      <c r="E46" s="154">
        <v>0.9</v>
      </c>
      <c r="F46" s="152"/>
      <c r="G46" s="167"/>
      <c r="H46" s="152"/>
      <c r="I46" s="152"/>
      <c r="J46" s="152"/>
      <c r="K46" s="152"/>
      <c r="L46" s="152"/>
      <c r="M46" s="152"/>
      <c r="N46" s="151"/>
      <c r="O46" s="151"/>
      <c r="P46" s="151"/>
      <c r="Q46" s="151"/>
      <c r="R46" s="152"/>
      <c r="S46" s="152"/>
      <c r="T46" s="152"/>
      <c r="U46" s="152"/>
      <c r="V46" s="152"/>
      <c r="W46" s="152"/>
      <c r="X46" s="152"/>
      <c r="Y46" s="152"/>
      <c r="Z46" s="146"/>
      <c r="AA46" s="146"/>
      <c r="AB46" s="146"/>
      <c r="AC46" s="146"/>
      <c r="AD46" s="146"/>
      <c r="AE46" s="146"/>
      <c r="AF46" s="146"/>
      <c r="AG46" s="146" t="s">
        <v>116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5">
      <c r="A47" s="149"/>
      <c r="B47" s="150"/>
      <c r="C47" s="176" t="s">
        <v>166</v>
      </c>
      <c r="D47" s="153"/>
      <c r="E47" s="154">
        <v>2.25</v>
      </c>
      <c r="F47" s="152"/>
      <c r="G47" s="167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2"/>
      <c r="S47" s="152"/>
      <c r="T47" s="152"/>
      <c r="U47" s="152"/>
      <c r="V47" s="152"/>
      <c r="W47" s="152"/>
      <c r="X47" s="152"/>
      <c r="Y47" s="152"/>
      <c r="Z47" s="146"/>
      <c r="AA47" s="146"/>
      <c r="AB47" s="146"/>
      <c r="AC47" s="146"/>
      <c r="AD47" s="146"/>
      <c r="AE47" s="146"/>
      <c r="AF47" s="146"/>
      <c r="AG47" s="146" t="s">
        <v>116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0.6" x14ac:dyDescent="0.25">
      <c r="A48" s="163">
        <v>14</v>
      </c>
      <c r="B48" s="164" t="s">
        <v>167</v>
      </c>
      <c r="C48" s="175" t="s">
        <v>168</v>
      </c>
      <c r="D48" s="165" t="s">
        <v>119</v>
      </c>
      <c r="E48" s="166">
        <v>17.29</v>
      </c>
      <c r="F48" s="180">
        <v>0</v>
      </c>
      <c r="G48" s="167">
        <f t="shared" si="2"/>
        <v>0</v>
      </c>
      <c r="H48" s="152">
        <v>21.1</v>
      </c>
      <c r="I48" s="152">
        <v>364.81900000000002</v>
      </c>
      <c r="J48" s="152">
        <v>1322.9</v>
      </c>
      <c r="K48" s="152">
        <v>22872.940999999999</v>
      </c>
      <c r="L48" s="152">
        <v>21</v>
      </c>
      <c r="M48" s="152">
        <v>28117.689599999998</v>
      </c>
      <c r="N48" s="151">
        <v>1.6000000000000001E-4</v>
      </c>
      <c r="O48" s="151">
        <v>2.7664E-3</v>
      </c>
      <c r="P48" s="151">
        <v>2.4750000000000001E-2</v>
      </c>
      <c r="Q48" s="151">
        <v>0.42792750000000002</v>
      </c>
      <c r="R48" s="152"/>
      <c r="S48" s="152" t="s">
        <v>110</v>
      </c>
      <c r="T48" s="152" t="s">
        <v>111</v>
      </c>
      <c r="U48" s="152">
        <v>0.40949999999999998</v>
      </c>
      <c r="V48" s="152">
        <v>7.0802549999999993</v>
      </c>
      <c r="W48" s="152"/>
      <c r="X48" s="152" t="s">
        <v>112</v>
      </c>
      <c r="Y48" s="152" t="s">
        <v>113</v>
      </c>
      <c r="Z48" s="146"/>
      <c r="AA48" s="146"/>
      <c r="AB48" s="146"/>
      <c r="AC48" s="146"/>
      <c r="AD48" s="146"/>
      <c r="AE48" s="146"/>
      <c r="AF48" s="146"/>
      <c r="AG48" s="146" t="s">
        <v>114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5">
      <c r="A49" s="149"/>
      <c r="B49" s="150"/>
      <c r="C49" s="176" t="s">
        <v>169</v>
      </c>
      <c r="D49" s="153"/>
      <c r="E49" s="154">
        <v>4.3</v>
      </c>
      <c r="F49" s="152"/>
      <c r="G49" s="167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2"/>
      <c r="S49" s="152"/>
      <c r="T49" s="152"/>
      <c r="U49" s="152"/>
      <c r="V49" s="152"/>
      <c r="W49" s="152"/>
      <c r="X49" s="152"/>
      <c r="Y49" s="152"/>
      <c r="Z49" s="146"/>
      <c r="AA49" s="146"/>
      <c r="AB49" s="146"/>
      <c r="AC49" s="146"/>
      <c r="AD49" s="146"/>
      <c r="AE49" s="146"/>
      <c r="AF49" s="146"/>
      <c r="AG49" s="146" t="s">
        <v>116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5">
      <c r="A50" s="149"/>
      <c r="B50" s="150"/>
      <c r="C50" s="176" t="s">
        <v>170</v>
      </c>
      <c r="D50" s="153"/>
      <c r="E50" s="154">
        <v>9</v>
      </c>
      <c r="F50" s="152"/>
      <c r="G50" s="167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2"/>
      <c r="S50" s="152"/>
      <c r="T50" s="152"/>
      <c r="U50" s="152"/>
      <c r="V50" s="152"/>
      <c r="W50" s="152"/>
      <c r="X50" s="152"/>
      <c r="Y50" s="152"/>
      <c r="Z50" s="146"/>
      <c r="AA50" s="146"/>
      <c r="AB50" s="146"/>
      <c r="AC50" s="146"/>
      <c r="AD50" s="146"/>
      <c r="AE50" s="146"/>
      <c r="AF50" s="146"/>
      <c r="AG50" s="146" t="s">
        <v>116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5">
      <c r="A51" s="149"/>
      <c r="B51" s="150"/>
      <c r="C51" s="176" t="s">
        <v>171</v>
      </c>
      <c r="D51" s="153"/>
      <c r="E51" s="154">
        <v>3.99</v>
      </c>
      <c r="F51" s="152"/>
      <c r="G51" s="167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2"/>
      <c r="S51" s="152"/>
      <c r="T51" s="152"/>
      <c r="U51" s="152"/>
      <c r="V51" s="152"/>
      <c r="W51" s="152"/>
      <c r="X51" s="152"/>
      <c r="Y51" s="152"/>
      <c r="Z51" s="146"/>
      <c r="AA51" s="146"/>
      <c r="AB51" s="146"/>
      <c r="AC51" s="146"/>
      <c r="AD51" s="146"/>
      <c r="AE51" s="146"/>
      <c r="AF51" s="146"/>
      <c r="AG51" s="146" t="s">
        <v>116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30.6" x14ac:dyDescent="0.25">
      <c r="A52" s="163">
        <v>15</v>
      </c>
      <c r="B52" s="164" t="s">
        <v>172</v>
      </c>
      <c r="C52" s="175" t="s">
        <v>173</v>
      </c>
      <c r="D52" s="165" t="s">
        <v>119</v>
      </c>
      <c r="E52" s="166">
        <v>104.05200000000001</v>
      </c>
      <c r="F52" s="180">
        <v>0</v>
      </c>
      <c r="G52" s="167">
        <f t="shared" si="2"/>
        <v>0</v>
      </c>
      <c r="H52" s="152">
        <v>13.38</v>
      </c>
      <c r="I52" s="152">
        <v>1392.2157600000003</v>
      </c>
      <c r="J52" s="152">
        <v>734.62</v>
      </c>
      <c r="K52" s="152">
        <v>76438.680240000002</v>
      </c>
      <c r="L52" s="152">
        <v>21</v>
      </c>
      <c r="M52" s="152">
        <v>94175.388999999996</v>
      </c>
      <c r="N52" s="151">
        <v>1.6000000000000001E-4</v>
      </c>
      <c r="O52" s="151">
        <v>1.6648320000000001E-2</v>
      </c>
      <c r="P52" s="151">
        <v>2.4750000000000001E-2</v>
      </c>
      <c r="Q52" s="151">
        <v>2.5752870000000003</v>
      </c>
      <c r="R52" s="152"/>
      <c r="S52" s="152" t="s">
        <v>110</v>
      </c>
      <c r="T52" s="152" t="s">
        <v>111</v>
      </c>
      <c r="U52" s="152">
        <v>0.35880000000000001</v>
      </c>
      <c r="V52" s="152">
        <v>37.333857600000002</v>
      </c>
      <c r="W52" s="152"/>
      <c r="X52" s="152" t="s">
        <v>112</v>
      </c>
      <c r="Y52" s="152" t="s">
        <v>113</v>
      </c>
      <c r="Z52" s="146"/>
      <c r="AA52" s="146"/>
      <c r="AB52" s="146"/>
      <c r="AC52" s="146"/>
      <c r="AD52" s="146"/>
      <c r="AE52" s="146"/>
      <c r="AF52" s="146"/>
      <c r="AG52" s="146" t="s">
        <v>114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5">
      <c r="A53" s="149"/>
      <c r="B53" s="150"/>
      <c r="C53" s="176" t="s">
        <v>174</v>
      </c>
      <c r="D53" s="153"/>
      <c r="E53" s="154">
        <v>30.24</v>
      </c>
      <c r="F53" s="152"/>
      <c r="G53" s="167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2"/>
      <c r="S53" s="152"/>
      <c r="T53" s="152"/>
      <c r="U53" s="152"/>
      <c r="V53" s="152"/>
      <c r="W53" s="152"/>
      <c r="X53" s="152"/>
      <c r="Y53" s="152"/>
      <c r="Z53" s="146"/>
      <c r="AA53" s="146"/>
      <c r="AB53" s="146"/>
      <c r="AC53" s="146"/>
      <c r="AD53" s="146"/>
      <c r="AE53" s="146"/>
      <c r="AF53" s="146"/>
      <c r="AG53" s="146" t="s">
        <v>116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5">
      <c r="A54" s="149"/>
      <c r="B54" s="150"/>
      <c r="C54" s="176" t="s">
        <v>175</v>
      </c>
      <c r="D54" s="153"/>
      <c r="E54" s="154">
        <v>30.24</v>
      </c>
      <c r="F54" s="152"/>
      <c r="G54" s="167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2"/>
      <c r="S54" s="152"/>
      <c r="T54" s="152"/>
      <c r="U54" s="152"/>
      <c r="V54" s="152"/>
      <c r="W54" s="152"/>
      <c r="X54" s="152"/>
      <c r="Y54" s="152"/>
      <c r="Z54" s="146"/>
      <c r="AA54" s="146"/>
      <c r="AB54" s="146"/>
      <c r="AC54" s="146"/>
      <c r="AD54" s="146"/>
      <c r="AE54" s="146"/>
      <c r="AF54" s="146"/>
      <c r="AG54" s="146" t="s">
        <v>116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5">
      <c r="A55" s="149"/>
      <c r="B55" s="150"/>
      <c r="C55" s="176" t="s">
        <v>176</v>
      </c>
      <c r="D55" s="153"/>
      <c r="E55" s="154">
        <v>6</v>
      </c>
      <c r="F55" s="152"/>
      <c r="G55" s="167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2"/>
      <c r="S55" s="152"/>
      <c r="T55" s="152"/>
      <c r="U55" s="152"/>
      <c r="V55" s="152"/>
      <c r="W55" s="152"/>
      <c r="X55" s="152"/>
      <c r="Y55" s="152"/>
      <c r="Z55" s="146"/>
      <c r="AA55" s="146"/>
      <c r="AB55" s="146"/>
      <c r="AC55" s="146"/>
      <c r="AD55" s="146"/>
      <c r="AE55" s="146"/>
      <c r="AF55" s="146"/>
      <c r="AG55" s="146" t="s">
        <v>116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5">
      <c r="A56" s="149"/>
      <c r="B56" s="150"/>
      <c r="C56" s="176" t="s">
        <v>177</v>
      </c>
      <c r="D56" s="153"/>
      <c r="E56" s="154">
        <v>6</v>
      </c>
      <c r="F56" s="152"/>
      <c r="G56" s="167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2"/>
      <c r="S56" s="152"/>
      <c r="T56" s="152"/>
      <c r="U56" s="152"/>
      <c r="V56" s="152"/>
      <c r="W56" s="152"/>
      <c r="X56" s="152"/>
      <c r="Y56" s="152"/>
      <c r="Z56" s="146"/>
      <c r="AA56" s="146"/>
      <c r="AB56" s="146"/>
      <c r="AC56" s="146"/>
      <c r="AD56" s="146"/>
      <c r="AE56" s="146"/>
      <c r="AF56" s="146"/>
      <c r="AG56" s="146" t="s">
        <v>116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5">
      <c r="A57" s="149"/>
      <c r="B57" s="150"/>
      <c r="C57" s="176" t="s">
        <v>178</v>
      </c>
      <c r="D57" s="153"/>
      <c r="E57" s="154">
        <v>7.56</v>
      </c>
      <c r="F57" s="152"/>
      <c r="G57" s="167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2"/>
      <c r="S57" s="152"/>
      <c r="T57" s="152"/>
      <c r="U57" s="152"/>
      <c r="V57" s="152"/>
      <c r="W57" s="152"/>
      <c r="X57" s="152"/>
      <c r="Y57" s="152"/>
      <c r="Z57" s="146"/>
      <c r="AA57" s="146"/>
      <c r="AB57" s="146"/>
      <c r="AC57" s="146"/>
      <c r="AD57" s="146"/>
      <c r="AE57" s="146"/>
      <c r="AF57" s="146"/>
      <c r="AG57" s="146" t="s">
        <v>116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5">
      <c r="A58" s="149"/>
      <c r="B58" s="150"/>
      <c r="C58" s="176" t="s">
        <v>179</v>
      </c>
      <c r="D58" s="153"/>
      <c r="E58" s="154">
        <v>24.012</v>
      </c>
      <c r="F58" s="152"/>
      <c r="G58" s="167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2"/>
      <c r="S58" s="152"/>
      <c r="T58" s="152"/>
      <c r="U58" s="152"/>
      <c r="V58" s="152"/>
      <c r="W58" s="152"/>
      <c r="X58" s="152"/>
      <c r="Y58" s="152"/>
      <c r="Z58" s="146"/>
      <c r="AA58" s="146"/>
      <c r="AB58" s="146"/>
      <c r="AC58" s="146"/>
      <c r="AD58" s="146"/>
      <c r="AE58" s="146"/>
      <c r="AF58" s="146"/>
      <c r="AG58" s="146" t="s">
        <v>116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30.6" x14ac:dyDescent="0.25">
      <c r="A59" s="163">
        <v>16</v>
      </c>
      <c r="B59" s="164" t="s">
        <v>180</v>
      </c>
      <c r="C59" s="175" t="s">
        <v>181</v>
      </c>
      <c r="D59" s="165" t="s">
        <v>119</v>
      </c>
      <c r="E59" s="166">
        <v>19.5</v>
      </c>
      <c r="F59" s="180">
        <v>0</v>
      </c>
      <c r="G59" s="167">
        <f t="shared" si="2"/>
        <v>0</v>
      </c>
      <c r="H59" s="152">
        <v>3.9</v>
      </c>
      <c r="I59" s="152">
        <v>76.05</v>
      </c>
      <c r="J59" s="152">
        <v>283.10000000000002</v>
      </c>
      <c r="K59" s="152">
        <v>5520.4500000000007</v>
      </c>
      <c r="L59" s="152">
        <v>21</v>
      </c>
      <c r="M59" s="152">
        <v>6771.7650000000003</v>
      </c>
      <c r="N59" s="151">
        <v>1.6000000000000001E-4</v>
      </c>
      <c r="O59" s="151">
        <v>3.1200000000000004E-3</v>
      </c>
      <c r="P59" s="151">
        <v>3.5749999999999997E-2</v>
      </c>
      <c r="Q59" s="151">
        <v>0.69712499999999999</v>
      </c>
      <c r="R59" s="152"/>
      <c r="S59" s="152" t="s">
        <v>110</v>
      </c>
      <c r="T59" s="152" t="s">
        <v>111</v>
      </c>
      <c r="U59" s="152">
        <v>0.4733</v>
      </c>
      <c r="V59" s="152">
        <v>9.2293500000000002</v>
      </c>
      <c r="W59" s="152"/>
      <c r="X59" s="152" t="s">
        <v>112</v>
      </c>
      <c r="Y59" s="152" t="s">
        <v>113</v>
      </c>
      <c r="Z59" s="146"/>
      <c r="AA59" s="146"/>
      <c r="AB59" s="146"/>
      <c r="AC59" s="146"/>
      <c r="AD59" s="146"/>
      <c r="AE59" s="146"/>
      <c r="AF59" s="146"/>
      <c r="AG59" s="146" t="s">
        <v>114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5">
      <c r="A60" s="149"/>
      <c r="B60" s="150"/>
      <c r="C60" s="176" t="s">
        <v>182</v>
      </c>
      <c r="D60" s="153"/>
      <c r="E60" s="154">
        <v>15</v>
      </c>
      <c r="F60" s="152"/>
      <c r="G60" s="167"/>
      <c r="H60" s="152"/>
      <c r="I60" s="152"/>
      <c r="J60" s="152"/>
      <c r="K60" s="152"/>
      <c r="L60" s="152"/>
      <c r="M60" s="152"/>
      <c r="N60" s="151"/>
      <c r="O60" s="151"/>
      <c r="P60" s="151"/>
      <c r="Q60" s="151"/>
      <c r="R60" s="152"/>
      <c r="S60" s="152"/>
      <c r="T60" s="152"/>
      <c r="U60" s="152"/>
      <c r="V60" s="152"/>
      <c r="W60" s="152"/>
      <c r="X60" s="152"/>
      <c r="Y60" s="152"/>
      <c r="Z60" s="146"/>
      <c r="AA60" s="146"/>
      <c r="AB60" s="146"/>
      <c r="AC60" s="146"/>
      <c r="AD60" s="146"/>
      <c r="AE60" s="146"/>
      <c r="AF60" s="146"/>
      <c r="AG60" s="146" t="s">
        <v>116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5">
      <c r="A61" s="149"/>
      <c r="B61" s="150"/>
      <c r="C61" s="176" t="s">
        <v>183</v>
      </c>
      <c r="D61" s="153"/>
      <c r="E61" s="154">
        <v>4.5</v>
      </c>
      <c r="F61" s="152"/>
      <c r="G61" s="167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2"/>
      <c r="S61" s="152"/>
      <c r="T61" s="152"/>
      <c r="U61" s="152"/>
      <c r="V61" s="152"/>
      <c r="W61" s="152"/>
      <c r="X61" s="152"/>
      <c r="Y61" s="152"/>
      <c r="Z61" s="146"/>
      <c r="AA61" s="146"/>
      <c r="AB61" s="146"/>
      <c r="AC61" s="146"/>
      <c r="AD61" s="146"/>
      <c r="AE61" s="146"/>
      <c r="AF61" s="146"/>
      <c r="AG61" s="146" t="s">
        <v>116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30.6" x14ac:dyDescent="0.25">
      <c r="A62" s="163">
        <v>17</v>
      </c>
      <c r="B62" s="164" t="s">
        <v>184</v>
      </c>
      <c r="C62" s="175" t="s">
        <v>185</v>
      </c>
      <c r="D62" s="165" t="s">
        <v>119</v>
      </c>
      <c r="E62" s="166">
        <v>40.950000000000003</v>
      </c>
      <c r="F62" s="180">
        <v>0</v>
      </c>
      <c r="G62" s="167">
        <f t="shared" si="2"/>
        <v>0</v>
      </c>
      <c r="H62" s="152">
        <v>5.7</v>
      </c>
      <c r="I62" s="152">
        <v>233.41500000000002</v>
      </c>
      <c r="J62" s="152">
        <v>378.3</v>
      </c>
      <c r="K62" s="152">
        <v>15491.385000000002</v>
      </c>
      <c r="L62" s="152">
        <v>21</v>
      </c>
      <c r="M62" s="152">
        <v>19027.007999999998</v>
      </c>
      <c r="N62" s="151">
        <v>1.6000000000000001E-4</v>
      </c>
      <c r="O62" s="151">
        <v>6.5520000000000014E-3</v>
      </c>
      <c r="P62" s="151">
        <v>3.5749999999999997E-2</v>
      </c>
      <c r="Q62" s="151">
        <v>1.4639625000000001</v>
      </c>
      <c r="R62" s="152"/>
      <c r="S62" s="152" t="s">
        <v>110</v>
      </c>
      <c r="T62" s="152" t="s">
        <v>111</v>
      </c>
      <c r="U62" s="152">
        <v>0.4335</v>
      </c>
      <c r="V62" s="152">
        <v>17.751825</v>
      </c>
      <c r="W62" s="152"/>
      <c r="X62" s="152" t="s">
        <v>112</v>
      </c>
      <c r="Y62" s="152" t="s">
        <v>113</v>
      </c>
      <c r="Z62" s="146"/>
      <c r="AA62" s="146"/>
      <c r="AB62" s="146"/>
      <c r="AC62" s="146"/>
      <c r="AD62" s="146"/>
      <c r="AE62" s="146"/>
      <c r="AF62" s="146"/>
      <c r="AG62" s="146" t="s">
        <v>114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5">
      <c r="A63" s="149"/>
      <c r="B63" s="150"/>
      <c r="C63" s="176" t="s">
        <v>186</v>
      </c>
      <c r="D63" s="153"/>
      <c r="E63" s="154">
        <v>31.5</v>
      </c>
      <c r="F63" s="152"/>
      <c r="G63" s="167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2"/>
      <c r="S63" s="152"/>
      <c r="T63" s="152"/>
      <c r="U63" s="152"/>
      <c r="V63" s="152"/>
      <c r="W63" s="152"/>
      <c r="X63" s="152"/>
      <c r="Y63" s="152"/>
      <c r="Z63" s="146"/>
      <c r="AA63" s="146"/>
      <c r="AB63" s="146"/>
      <c r="AC63" s="146"/>
      <c r="AD63" s="146"/>
      <c r="AE63" s="146"/>
      <c r="AF63" s="146"/>
      <c r="AG63" s="146" t="s">
        <v>116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5">
      <c r="A64" s="149"/>
      <c r="B64" s="150"/>
      <c r="C64" s="176" t="s">
        <v>187</v>
      </c>
      <c r="D64" s="153"/>
      <c r="E64" s="154">
        <v>9.4499999999999993</v>
      </c>
      <c r="F64" s="152"/>
      <c r="G64" s="167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2"/>
      <c r="U64" s="152"/>
      <c r="V64" s="152"/>
      <c r="W64" s="152"/>
      <c r="X64" s="152"/>
      <c r="Y64" s="152"/>
      <c r="Z64" s="146"/>
      <c r="AA64" s="146"/>
      <c r="AB64" s="146"/>
      <c r="AC64" s="146"/>
      <c r="AD64" s="146"/>
      <c r="AE64" s="146"/>
      <c r="AF64" s="146"/>
      <c r="AG64" s="146" t="s">
        <v>116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30.6" x14ac:dyDescent="0.25">
      <c r="A65" s="163">
        <v>18</v>
      </c>
      <c r="B65" s="164" t="s">
        <v>188</v>
      </c>
      <c r="C65" s="175" t="s">
        <v>189</v>
      </c>
      <c r="D65" s="165" t="s">
        <v>119</v>
      </c>
      <c r="E65" s="166">
        <v>38.08</v>
      </c>
      <c r="F65" s="180">
        <v>0</v>
      </c>
      <c r="G65" s="167">
        <f t="shared" si="2"/>
        <v>0</v>
      </c>
      <c r="H65" s="152">
        <v>14.31</v>
      </c>
      <c r="I65" s="152">
        <v>544.9248</v>
      </c>
      <c r="J65" s="152">
        <v>567.69000000000005</v>
      </c>
      <c r="K65" s="152">
        <v>21617.635200000001</v>
      </c>
      <c r="L65" s="152">
        <v>21</v>
      </c>
      <c r="M65" s="152">
        <v>26816.697600000003</v>
      </c>
      <c r="N65" s="151">
        <v>9.0000000000000006E-5</v>
      </c>
      <c r="O65" s="151">
        <v>3.4272E-3</v>
      </c>
      <c r="P65" s="151">
        <v>0</v>
      </c>
      <c r="Q65" s="151">
        <v>0</v>
      </c>
      <c r="R65" s="152"/>
      <c r="S65" s="152" t="s">
        <v>110</v>
      </c>
      <c r="T65" s="152" t="s">
        <v>111</v>
      </c>
      <c r="U65" s="152">
        <v>0.41599999999999998</v>
      </c>
      <c r="V65" s="152">
        <v>15.841279999999999</v>
      </c>
      <c r="W65" s="152"/>
      <c r="X65" s="152" t="s">
        <v>112</v>
      </c>
      <c r="Y65" s="152" t="s">
        <v>113</v>
      </c>
      <c r="Z65" s="146"/>
      <c r="AA65" s="146"/>
      <c r="AB65" s="146"/>
      <c r="AC65" s="146"/>
      <c r="AD65" s="146"/>
      <c r="AE65" s="146"/>
      <c r="AF65" s="146"/>
      <c r="AG65" s="146" t="s">
        <v>114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5">
      <c r="A66" s="149"/>
      <c r="B66" s="150"/>
      <c r="C66" s="176" t="s">
        <v>190</v>
      </c>
      <c r="D66" s="153"/>
      <c r="E66" s="154">
        <v>2.08</v>
      </c>
      <c r="F66" s="152"/>
      <c r="G66" s="167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2"/>
      <c r="S66" s="152"/>
      <c r="T66" s="152"/>
      <c r="U66" s="152"/>
      <c r="V66" s="152"/>
      <c r="W66" s="152"/>
      <c r="X66" s="152"/>
      <c r="Y66" s="152"/>
      <c r="Z66" s="146"/>
      <c r="AA66" s="146"/>
      <c r="AB66" s="146"/>
      <c r="AC66" s="146"/>
      <c r="AD66" s="146"/>
      <c r="AE66" s="146"/>
      <c r="AF66" s="146"/>
      <c r="AG66" s="146" t="s">
        <v>116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5">
      <c r="A67" s="149"/>
      <c r="B67" s="150"/>
      <c r="C67" s="176" t="s">
        <v>191</v>
      </c>
      <c r="D67" s="153"/>
      <c r="E67" s="154">
        <v>36</v>
      </c>
      <c r="F67" s="152"/>
      <c r="G67" s="167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2"/>
      <c r="S67" s="152"/>
      <c r="T67" s="152"/>
      <c r="U67" s="152"/>
      <c r="V67" s="152"/>
      <c r="W67" s="152"/>
      <c r="X67" s="152"/>
      <c r="Y67" s="152"/>
      <c r="Z67" s="146"/>
      <c r="AA67" s="146"/>
      <c r="AB67" s="146"/>
      <c r="AC67" s="146"/>
      <c r="AD67" s="146"/>
      <c r="AE67" s="146"/>
      <c r="AF67" s="146"/>
      <c r="AG67" s="146" t="s">
        <v>116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30.6" x14ac:dyDescent="0.25">
      <c r="A68" s="163">
        <v>19</v>
      </c>
      <c r="B68" s="164" t="s">
        <v>192</v>
      </c>
      <c r="C68" s="175" t="s">
        <v>193</v>
      </c>
      <c r="D68" s="165" t="s">
        <v>119</v>
      </c>
      <c r="E68" s="166">
        <v>30.706</v>
      </c>
      <c r="F68" s="180">
        <v>0</v>
      </c>
      <c r="G68" s="167">
        <f t="shared" si="2"/>
        <v>0</v>
      </c>
      <c r="H68" s="152">
        <v>6.12</v>
      </c>
      <c r="I68" s="152">
        <v>187.92071999999999</v>
      </c>
      <c r="J68" s="152">
        <v>256.88</v>
      </c>
      <c r="K68" s="152">
        <v>7887.7572799999998</v>
      </c>
      <c r="L68" s="152">
        <v>21</v>
      </c>
      <c r="M68" s="152">
        <v>9771.5727999999999</v>
      </c>
      <c r="N68" s="151">
        <v>1E-4</v>
      </c>
      <c r="O68" s="151">
        <v>3.0706000000000002E-3</v>
      </c>
      <c r="P68" s="151">
        <v>0</v>
      </c>
      <c r="Q68" s="151">
        <v>0</v>
      </c>
      <c r="R68" s="152"/>
      <c r="S68" s="152" t="s">
        <v>110</v>
      </c>
      <c r="T68" s="152" t="s">
        <v>111</v>
      </c>
      <c r="U68" s="152">
        <v>0.496</v>
      </c>
      <c r="V68" s="152">
        <v>15.230176</v>
      </c>
      <c r="W68" s="152"/>
      <c r="X68" s="152" t="s">
        <v>112</v>
      </c>
      <c r="Y68" s="152" t="s">
        <v>113</v>
      </c>
      <c r="Z68" s="146"/>
      <c r="AA68" s="146"/>
      <c r="AB68" s="146"/>
      <c r="AC68" s="146"/>
      <c r="AD68" s="146"/>
      <c r="AE68" s="146"/>
      <c r="AF68" s="146"/>
      <c r="AG68" s="146" t="s">
        <v>114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5">
      <c r="A69" s="149"/>
      <c r="B69" s="150"/>
      <c r="C69" s="176" t="s">
        <v>194</v>
      </c>
      <c r="D69" s="153"/>
      <c r="E69" s="154">
        <v>30.706</v>
      </c>
      <c r="F69" s="152"/>
      <c r="G69" s="167"/>
      <c r="H69" s="152"/>
      <c r="I69" s="152"/>
      <c r="J69" s="152"/>
      <c r="K69" s="152"/>
      <c r="L69" s="152"/>
      <c r="M69" s="152"/>
      <c r="N69" s="151"/>
      <c r="O69" s="151"/>
      <c r="P69" s="151"/>
      <c r="Q69" s="151"/>
      <c r="R69" s="152"/>
      <c r="S69" s="152"/>
      <c r="T69" s="152"/>
      <c r="U69" s="152"/>
      <c r="V69" s="152"/>
      <c r="W69" s="152"/>
      <c r="X69" s="152"/>
      <c r="Y69" s="152"/>
      <c r="Z69" s="146"/>
      <c r="AA69" s="146"/>
      <c r="AB69" s="146"/>
      <c r="AC69" s="146"/>
      <c r="AD69" s="146"/>
      <c r="AE69" s="146"/>
      <c r="AF69" s="146"/>
      <c r="AG69" s="146" t="s">
        <v>116</v>
      </c>
      <c r="AH69" s="146">
        <v>5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30.6" x14ac:dyDescent="0.25">
      <c r="A70" s="163">
        <v>20</v>
      </c>
      <c r="B70" s="164" t="s">
        <v>195</v>
      </c>
      <c r="C70" s="175" t="s">
        <v>196</v>
      </c>
      <c r="D70" s="165" t="s">
        <v>119</v>
      </c>
      <c r="E70" s="166">
        <v>131.09200000000001</v>
      </c>
      <c r="F70" s="180">
        <v>0</v>
      </c>
      <c r="G70" s="167">
        <f t="shared" si="2"/>
        <v>0</v>
      </c>
      <c r="H70" s="152">
        <v>17.72</v>
      </c>
      <c r="I70" s="152">
        <v>2322.9502400000001</v>
      </c>
      <c r="J70" s="152">
        <v>581.28</v>
      </c>
      <c r="K70" s="152">
        <v>76201.157760000002</v>
      </c>
      <c r="L70" s="152">
        <v>21</v>
      </c>
      <c r="M70" s="152">
        <v>95014.1731</v>
      </c>
      <c r="N70" s="151">
        <v>2.7E-4</v>
      </c>
      <c r="O70" s="151">
        <v>3.5394840000000004E-2</v>
      </c>
      <c r="P70" s="151">
        <v>0</v>
      </c>
      <c r="Q70" s="151">
        <v>0</v>
      </c>
      <c r="R70" s="152"/>
      <c r="S70" s="152" t="s">
        <v>110</v>
      </c>
      <c r="T70" s="152" t="s">
        <v>111</v>
      </c>
      <c r="U70" s="152">
        <v>0.60599999999999998</v>
      </c>
      <c r="V70" s="152">
        <v>79.441752000000008</v>
      </c>
      <c r="W70" s="152"/>
      <c r="X70" s="152" t="s">
        <v>112</v>
      </c>
      <c r="Y70" s="152" t="s">
        <v>113</v>
      </c>
      <c r="Z70" s="146"/>
      <c r="AA70" s="146"/>
      <c r="AB70" s="146"/>
      <c r="AC70" s="146"/>
      <c r="AD70" s="146"/>
      <c r="AE70" s="146"/>
      <c r="AF70" s="146"/>
      <c r="AG70" s="146" t="s">
        <v>114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5">
      <c r="A71" s="149"/>
      <c r="B71" s="150"/>
      <c r="C71" s="176" t="s">
        <v>197</v>
      </c>
      <c r="D71" s="153"/>
      <c r="E71" s="154">
        <v>17.29</v>
      </c>
      <c r="F71" s="152"/>
      <c r="G71" s="167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2"/>
      <c r="S71" s="152"/>
      <c r="T71" s="152"/>
      <c r="U71" s="152"/>
      <c r="V71" s="152"/>
      <c r="W71" s="152"/>
      <c r="X71" s="152"/>
      <c r="Y71" s="152"/>
      <c r="Z71" s="146"/>
      <c r="AA71" s="146"/>
      <c r="AB71" s="146"/>
      <c r="AC71" s="146"/>
      <c r="AD71" s="146"/>
      <c r="AE71" s="146"/>
      <c r="AF71" s="146"/>
      <c r="AG71" s="146" t="s">
        <v>116</v>
      </c>
      <c r="AH71" s="146">
        <v>5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5">
      <c r="A72" s="149"/>
      <c r="B72" s="150"/>
      <c r="C72" s="176" t="s">
        <v>198</v>
      </c>
      <c r="D72" s="153"/>
      <c r="E72" s="154">
        <v>104.05200000000001</v>
      </c>
      <c r="F72" s="152"/>
      <c r="G72" s="167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2"/>
      <c r="S72" s="152"/>
      <c r="T72" s="152"/>
      <c r="U72" s="152"/>
      <c r="V72" s="152"/>
      <c r="W72" s="152"/>
      <c r="X72" s="152"/>
      <c r="Y72" s="152"/>
      <c r="Z72" s="146"/>
      <c r="AA72" s="146"/>
      <c r="AB72" s="146"/>
      <c r="AC72" s="146"/>
      <c r="AD72" s="146"/>
      <c r="AE72" s="146"/>
      <c r="AF72" s="146"/>
      <c r="AG72" s="146" t="s">
        <v>116</v>
      </c>
      <c r="AH72" s="146">
        <v>5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5">
      <c r="A73" s="149"/>
      <c r="B73" s="150"/>
      <c r="C73" s="176" t="s">
        <v>199</v>
      </c>
      <c r="D73" s="153"/>
      <c r="E73" s="154">
        <v>9.75</v>
      </c>
      <c r="F73" s="152"/>
      <c r="G73" s="167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2"/>
      <c r="S73" s="152"/>
      <c r="T73" s="152"/>
      <c r="U73" s="152"/>
      <c r="V73" s="152"/>
      <c r="W73" s="152"/>
      <c r="X73" s="152"/>
      <c r="Y73" s="152"/>
      <c r="Z73" s="146"/>
      <c r="AA73" s="146"/>
      <c r="AB73" s="146"/>
      <c r="AC73" s="146"/>
      <c r="AD73" s="146"/>
      <c r="AE73" s="146"/>
      <c r="AF73" s="146"/>
      <c r="AG73" s="146" t="s">
        <v>116</v>
      </c>
      <c r="AH73" s="146">
        <v>5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0.399999999999999" x14ac:dyDescent="0.25">
      <c r="A74" s="163">
        <v>21</v>
      </c>
      <c r="B74" s="164" t="s">
        <v>200</v>
      </c>
      <c r="C74" s="175" t="s">
        <v>201</v>
      </c>
      <c r="D74" s="165" t="s">
        <v>124</v>
      </c>
      <c r="E74" s="166">
        <v>7</v>
      </c>
      <c r="F74" s="180">
        <v>0</v>
      </c>
      <c r="G74" s="167">
        <f t="shared" si="2"/>
        <v>0</v>
      </c>
      <c r="H74" s="152">
        <v>203.95</v>
      </c>
      <c r="I74" s="152">
        <v>1427.6499999999999</v>
      </c>
      <c r="J74" s="152">
        <v>186.05</v>
      </c>
      <c r="K74" s="152">
        <v>1302.3500000000001</v>
      </c>
      <c r="L74" s="152">
        <v>21</v>
      </c>
      <c r="M74" s="152">
        <v>3303.3</v>
      </c>
      <c r="N74" s="151">
        <v>1.452E-2</v>
      </c>
      <c r="O74" s="151">
        <v>0.10163999999999999</v>
      </c>
      <c r="P74" s="151">
        <v>0</v>
      </c>
      <c r="Q74" s="151">
        <v>0</v>
      </c>
      <c r="R74" s="152"/>
      <c r="S74" s="152" t="s">
        <v>110</v>
      </c>
      <c r="T74" s="152" t="s">
        <v>111</v>
      </c>
      <c r="U74" s="152">
        <v>0.27</v>
      </c>
      <c r="V74" s="152">
        <v>1.8900000000000001</v>
      </c>
      <c r="W74" s="152"/>
      <c r="X74" s="152" t="s">
        <v>112</v>
      </c>
      <c r="Y74" s="152" t="s">
        <v>113</v>
      </c>
      <c r="Z74" s="146"/>
      <c r="AA74" s="146"/>
      <c r="AB74" s="146"/>
      <c r="AC74" s="146"/>
      <c r="AD74" s="146"/>
      <c r="AE74" s="146"/>
      <c r="AF74" s="146"/>
      <c r="AG74" s="146" t="s">
        <v>114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5">
      <c r="A75" s="149"/>
      <c r="B75" s="150"/>
      <c r="C75" s="176" t="s">
        <v>202</v>
      </c>
      <c r="D75" s="153"/>
      <c r="E75" s="154">
        <v>7</v>
      </c>
      <c r="F75" s="152"/>
      <c r="G75" s="152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2"/>
      <c r="S75" s="152"/>
      <c r="T75" s="152"/>
      <c r="U75" s="152"/>
      <c r="V75" s="152"/>
      <c r="W75" s="152"/>
      <c r="X75" s="152"/>
      <c r="Y75" s="152"/>
      <c r="Z75" s="146"/>
      <c r="AA75" s="146"/>
      <c r="AB75" s="146"/>
      <c r="AC75" s="146"/>
      <c r="AD75" s="146"/>
      <c r="AE75" s="146"/>
      <c r="AF75" s="146"/>
      <c r="AG75" s="146" t="s">
        <v>116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x14ac:dyDescent="0.25">
      <c r="A76" s="157" t="s">
        <v>105</v>
      </c>
      <c r="B76" s="158" t="s">
        <v>72</v>
      </c>
      <c r="C76" s="174" t="s">
        <v>73</v>
      </c>
      <c r="D76" s="159"/>
      <c r="E76" s="160"/>
      <c r="F76" s="161"/>
      <c r="G76" s="162">
        <f>SUM(G77)</f>
        <v>0</v>
      </c>
      <c r="H76" s="156"/>
      <c r="I76" s="156">
        <v>158623.91</v>
      </c>
      <c r="J76" s="156"/>
      <c r="K76" s="156">
        <v>171988.48000000001</v>
      </c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AG76" t="s">
        <v>106</v>
      </c>
    </row>
    <row r="77" spans="1:60" ht="20.399999999999999" x14ac:dyDescent="0.25">
      <c r="A77" s="163">
        <v>22</v>
      </c>
      <c r="B77" s="164" t="s">
        <v>203</v>
      </c>
      <c r="C77" s="175" t="s">
        <v>204</v>
      </c>
      <c r="D77" s="165" t="s">
        <v>124</v>
      </c>
      <c r="E77" s="166">
        <v>7</v>
      </c>
      <c r="F77" s="180">
        <v>0</v>
      </c>
      <c r="G77" s="167">
        <f>PRODUCT(E77,F77)</f>
        <v>0</v>
      </c>
      <c r="H77" s="152">
        <v>115.41</v>
      </c>
      <c r="I77" s="152">
        <v>807.87</v>
      </c>
      <c r="J77" s="152">
        <v>74.59</v>
      </c>
      <c r="K77" s="152">
        <v>522.13</v>
      </c>
      <c r="L77" s="152">
        <v>21</v>
      </c>
      <c r="M77" s="152">
        <v>1609.3</v>
      </c>
      <c r="N77" s="151">
        <v>2.2000000000000001E-4</v>
      </c>
      <c r="O77" s="151">
        <v>1.5400000000000001E-3</v>
      </c>
      <c r="P77" s="151">
        <v>0</v>
      </c>
      <c r="Q77" s="151">
        <v>0</v>
      </c>
      <c r="R77" s="152"/>
      <c r="S77" s="152" t="s">
        <v>110</v>
      </c>
      <c r="T77" s="152" t="s">
        <v>110</v>
      </c>
      <c r="U77" s="152">
        <v>0.12</v>
      </c>
      <c r="V77" s="152">
        <v>0.84</v>
      </c>
      <c r="W77" s="152"/>
      <c r="X77" s="152" t="s">
        <v>112</v>
      </c>
      <c r="Y77" s="152" t="s">
        <v>113</v>
      </c>
      <c r="Z77" s="146"/>
      <c r="AA77" s="146"/>
      <c r="AB77" s="146"/>
      <c r="AC77" s="146"/>
      <c r="AD77" s="146"/>
      <c r="AE77" s="146"/>
      <c r="AF77" s="146"/>
      <c r="AG77" s="146" t="s">
        <v>114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5">
      <c r="A78" s="149"/>
      <c r="B78" s="150"/>
      <c r="C78" s="176" t="s">
        <v>202</v>
      </c>
      <c r="D78" s="153"/>
      <c r="E78" s="154">
        <v>7</v>
      </c>
      <c r="F78" s="152"/>
      <c r="G78" s="152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2"/>
      <c r="S78" s="152"/>
      <c r="T78" s="152"/>
      <c r="U78" s="152"/>
      <c r="V78" s="152"/>
      <c r="W78" s="152"/>
      <c r="X78" s="152"/>
      <c r="Y78" s="152"/>
      <c r="Z78" s="146"/>
      <c r="AA78" s="146"/>
      <c r="AB78" s="146"/>
      <c r="AC78" s="146"/>
      <c r="AD78" s="146"/>
      <c r="AE78" s="146"/>
      <c r="AF78" s="146"/>
      <c r="AG78" s="146" t="s">
        <v>116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5">
      <c r="A79" s="157" t="s">
        <v>105</v>
      </c>
      <c r="B79" s="158" t="s">
        <v>68</v>
      </c>
      <c r="C79" s="174" t="s">
        <v>69</v>
      </c>
      <c r="D79" s="159"/>
      <c r="E79" s="160"/>
      <c r="F79" s="161"/>
      <c r="G79" s="162">
        <f>SUM(G80:G83)</f>
        <v>0</v>
      </c>
      <c r="H79" s="156"/>
      <c r="I79" s="156">
        <v>513851.29</v>
      </c>
      <c r="J79" s="156"/>
      <c r="K79" s="156">
        <v>686918.57</v>
      </c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AG79" t="s">
        <v>106</v>
      </c>
    </row>
    <row r="80" spans="1:60" ht="20.399999999999999" x14ac:dyDescent="0.25">
      <c r="A80" s="163">
        <v>23</v>
      </c>
      <c r="B80" s="164" t="s">
        <v>205</v>
      </c>
      <c r="C80" s="175" t="s">
        <v>206</v>
      </c>
      <c r="D80" s="165" t="s">
        <v>124</v>
      </c>
      <c r="E80" s="166">
        <v>12</v>
      </c>
      <c r="F80" s="180">
        <v>0</v>
      </c>
      <c r="G80" s="167">
        <f>PRODUCT(E80,F80)</f>
        <v>0</v>
      </c>
      <c r="H80" s="152">
        <v>873.55</v>
      </c>
      <c r="I80" s="152">
        <v>10482.599999999999</v>
      </c>
      <c r="J80" s="152">
        <v>128.44999999999999</v>
      </c>
      <c r="K80" s="152">
        <v>1541.3999999999999</v>
      </c>
      <c r="L80" s="152">
        <v>21</v>
      </c>
      <c r="M80" s="152">
        <v>14549.04</v>
      </c>
      <c r="N80" s="151">
        <v>3.041E-2</v>
      </c>
      <c r="O80" s="151">
        <v>0.36492000000000002</v>
      </c>
      <c r="P80" s="151">
        <v>0</v>
      </c>
      <c r="Q80" s="151">
        <v>0</v>
      </c>
      <c r="R80" s="152"/>
      <c r="S80" s="152" t="s">
        <v>110</v>
      </c>
      <c r="T80" s="152" t="s">
        <v>110</v>
      </c>
      <c r="U80" s="152">
        <v>0.22600000000000001</v>
      </c>
      <c r="V80" s="152">
        <v>2.7120000000000002</v>
      </c>
      <c r="W80" s="152"/>
      <c r="X80" s="152" t="s">
        <v>112</v>
      </c>
      <c r="Y80" s="152" t="s">
        <v>113</v>
      </c>
      <c r="Z80" s="146"/>
      <c r="AA80" s="146"/>
      <c r="AB80" s="146"/>
      <c r="AC80" s="146"/>
      <c r="AD80" s="146"/>
      <c r="AE80" s="146"/>
      <c r="AF80" s="146"/>
      <c r="AG80" s="146" t="s">
        <v>114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5">
      <c r="A81" s="149"/>
      <c r="B81" s="150"/>
      <c r="C81" s="176" t="s">
        <v>207</v>
      </c>
      <c r="D81" s="153"/>
      <c r="E81" s="154">
        <v>8</v>
      </c>
      <c r="F81" s="152"/>
      <c r="G81" s="167"/>
      <c r="H81" s="152"/>
      <c r="I81" s="152"/>
      <c r="J81" s="152"/>
      <c r="K81" s="152"/>
      <c r="L81" s="152"/>
      <c r="M81" s="152"/>
      <c r="N81" s="151"/>
      <c r="O81" s="151"/>
      <c r="P81" s="151"/>
      <c r="Q81" s="151"/>
      <c r="R81" s="152"/>
      <c r="S81" s="152"/>
      <c r="T81" s="152"/>
      <c r="U81" s="152"/>
      <c r="V81" s="152"/>
      <c r="W81" s="152"/>
      <c r="X81" s="152"/>
      <c r="Y81" s="152"/>
      <c r="Z81" s="146"/>
      <c r="AA81" s="146"/>
      <c r="AB81" s="146"/>
      <c r="AC81" s="146"/>
      <c r="AD81" s="146"/>
      <c r="AE81" s="146"/>
      <c r="AF81" s="146"/>
      <c r="AG81" s="146" t="s">
        <v>116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5">
      <c r="A82" s="149"/>
      <c r="B82" s="150"/>
      <c r="C82" s="176" t="s">
        <v>208</v>
      </c>
      <c r="D82" s="153"/>
      <c r="E82" s="154">
        <v>4</v>
      </c>
      <c r="F82" s="152"/>
      <c r="G82" s="167"/>
      <c r="H82" s="152"/>
      <c r="I82" s="152"/>
      <c r="J82" s="152"/>
      <c r="K82" s="152"/>
      <c r="L82" s="152"/>
      <c r="M82" s="152"/>
      <c r="N82" s="151"/>
      <c r="O82" s="151"/>
      <c r="P82" s="151"/>
      <c r="Q82" s="151"/>
      <c r="R82" s="152"/>
      <c r="S82" s="152"/>
      <c r="T82" s="152"/>
      <c r="U82" s="152"/>
      <c r="V82" s="152"/>
      <c r="W82" s="152"/>
      <c r="X82" s="152"/>
      <c r="Y82" s="152"/>
      <c r="Z82" s="146"/>
      <c r="AA82" s="146"/>
      <c r="AB82" s="146"/>
      <c r="AC82" s="146"/>
      <c r="AD82" s="146"/>
      <c r="AE82" s="146"/>
      <c r="AF82" s="146"/>
      <c r="AG82" s="146" t="s">
        <v>116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0.399999999999999" x14ac:dyDescent="0.25">
      <c r="A83" s="169">
        <v>24</v>
      </c>
      <c r="B83" s="170" t="s">
        <v>209</v>
      </c>
      <c r="C83" s="177" t="s">
        <v>210</v>
      </c>
      <c r="D83" s="171" t="s">
        <v>211</v>
      </c>
      <c r="E83" s="172">
        <v>1</v>
      </c>
      <c r="F83" s="181">
        <v>0</v>
      </c>
      <c r="G83" s="167">
        <f t="shared" ref="G83" si="3">PRODUCT(E83,F83)</f>
        <v>0</v>
      </c>
      <c r="H83" s="152">
        <v>0</v>
      </c>
      <c r="I83" s="152">
        <v>0</v>
      </c>
      <c r="J83" s="152">
        <v>5800</v>
      </c>
      <c r="K83" s="152">
        <v>5800</v>
      </c>
      <c r="L83" s="152">
        <v>21</v>
      </c>
      <c r="M83" s="152">
        <v>7018</v>
      </c>
      <c r="N83" s="151">
        <v>0</v>
      </c>
      <c r="O83" s="151">
        <v>0</v>
      </c>
      <c r="P83" s="151">
        <v>0</v>
      </c>
      <c r="Q83" s="151">
        <v>0</v>
      </c>
      <c r="R83" s="152"/>
      <c r="S83" s="152" t="s">
        <v>212</v>
      </c>
      <c r="T83" s="152" t="s">
        <v>111</v>
      </c>
      <c r="U83" s="152">
        <v>0</v>
      </c>
      <c r="V83" s="152">
        <v>0</v>
      </c>
      <c r="W83" s="152"/>
      <c r="X83" s="152" t="s">
        <v>112</v>
      </c>
      <c r="Y83" s="152" t="s">
        <v>113</v>
      </c>
      <c r="Z83" s="146"/>
      <c r="AA83" s="146"/>
      <c r="AB83" s="146"/>
      <c r="AC83" s="146"/>
      <c r="AD83" s="146"/>
      <c r="AE83" s="146"/>
      <c r="AF83" s="146"/>
      <c r="AG83" s="146" t="s">
        <v>114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5">
      <c r="A84" s="157" t="s">
        <v>105</v>
      </c>
      <c r="B84" s="158" t="s">
        <v>70</v>
      </c>
      <c r="C84" s="174" t="s">
        <v>71</v>
      </c>
      <c r="D84" s="159"/>
      <c r="E84" s="160"/>
      <c r="F84" s="161"/>
      <c r="G84" s="162">
        <f>SUM(G85:G90)</f>
        <v>0</v>
      </c>
      <c r="H84" s="156"/>
      <c r="I84" s="156">
        <v>65348.9</v>
      </c>
      <c r="J84" s="156"/>
      <c r="K84" s="156">
        <v>205229.56</v>
      </c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AG84" t="s">
        <v>106</v>
      </c>
    </row>
    <row r="85" spans="1:60" x14ac:dyDescent="0.25">
      <c r="A85" s="163">
        <v>25</v>
      </c>
      <c r="B85" s="164" t="s">
        <v>213</v>
      </c>
      <c r="C85" s="175" t="s">
        <v>214</v>
      </c>
      <c r="D85" s="165" t="s">
        <v>119</v>
      </c>
      <c r="E85" s="166">
        <v>7</v>
      </c>
      <c r="F85" s="180">
        <v>0</v>
      </c>
      <c r="G85" s="167">
        <f>PRODUCT(E85,F85)</f>
        <v>0</v>
      </c>
      <c r="H85" s="152">
        <v>1028.68</v>
      </c>
      <c r="I85" s="152">
        <v>7200.76</v>
      </c>
      <c r="J85" s="152">
        <v>316.32</v>
      </c>
      <c r="K85" s="152">
        <v>2214.2399999999998</v>
      </c>
      <c r="L85" s="152">
        <v>21</v>
      </c>
      <c r="M85" s="152">
        <v>11392.15</v>
      </c>
      <c r="N85" s="151">
        <v>3.1099999999999999E-3</v>
      </c>
      <c r="O85" s="151">
        <v>2.1769999999999998E-2</v>
      </c>
      <c r="P85" s="151">
        <v>0</v>
      </c>
      <c r="Q85" s="151">
        <v>0</v>
      </c>
      <c r="R85" s="152"/>
      <c r="S85" s="152" t="s">
        <v>110</v>
      </c>
      <c r="T85" s="152" t="s">
        <v>110</v>
      </c>
      <c r="U85" s="152">
        <v>0.59094999999999998</v>
      </c>
      <c r="V85" s="152">
        <v>4.1366499999999995</v>
      </c>
      <c r="W85" s="152"/>
      <c r="X85" s="152" t="s">
        <v>112</v>
      </c>
      <c r="Y85" s="152" t="s">
        <v>113</v>
      </c>
      <c r="Z85" s="146"/>
      <c r="AA85" s="146"/>
      <c r="AB85" s="146"/>
      <c r="AC85" s="146"/>
      <c r="AD85" s="146"/>
      <c r="AE85" s="146"/>
      <c r="AF85" s="146"/>
      <c r="AG85" s="146" t="s">
        <v>114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5">
      <c r="A86" s="149"/>
      <c r="B86" s="150"/>
      <c r="C86" s="176" t="s">
        <v>215</v>
      </c>
      <c r="D86" s="153"/>
      <c r="E86" s="154">
        <v>7</v>
      </c>
      <c r="F86" s="152"/>
      <c r="G86" s="167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2"/>
      <c r="S86" s="152"/>
      <c r="T86" s="152"/>
      <c r="U86" s="152"/>
      <c r="V86" s="152"/>
      <c r="W86" s="152"/>
      <c r="X86" s="152"/>
      <c r="Y86" s="152"/>
      <c r="Z86" s="146"/>
      <c r="AA86" s="146"/>
      <c r="AB86" s="146"/>
      <c r="AC86" s="146"/>
      <c r="AD86" s="146"/>
      <c r="AE86" s="146"/>
      <c r="AF86" s="146"/>
      <c r="AG86" s="146" t="s">
        <v>116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x14ac:dyDescent="0.25">
      <c r="A87" s="169">
        <v>26</v>
      </c>
      <c r="B87" s="170" t="s">
        <v>216</v>
      </c>
      <c r="C87" s="177" t="s">
        <v>217</v>
      </c>
      <c r="D87" s="171" t="s">
        <v>119</v>
      </c>
      <c r="E87" s="172">
        <v>18</v>
      </c>
      <c r="F87" s="181">
        <v>0</v>
      </c>
      <c r="G87" s="167">
        <f t="shared" ref="G87:G90" si="4">PRODUCT(E87,F87)</f>
        <v>0</v>
      </c>
      <c r="H87" s="152">
        <v>0</v>
      </c>
      <c r="I87" s="152">
        <v>0</v>
      </c>
      <c r="J87" s="152">
        <v>358</v>
      </c>
      <c r="K87" s="152">
        <v>6444</v>
      </c>
      <c r="L87" s="152">
        <v>21</v>
      </c>
      <c r="M87" s="152">
        <v>7797.24</v>
      </c>
      <c r="N87" s="151">
        <v>0</v>
      </c>
      <c r="O87" s="151">
        <v>0</v>
      </c>
      <c r="P87" s="151">
        <v>0</v>
      </c>
      <c r="Q87" s="151">
        <v>0</v>
      </c>
      <c r="R87" s="152"/>
      <c r="S87" s="152" t="s">
        <v>212</v>
      </c>
      <c r="T87" s="152" t="s">
        <v>218</v>
      </c>
      <c r="U87" s="152">
        <v>0</v>
      </c>
      <c r="V87" s="152">
        <v>0</v>
      </c>
      <c r="W87" s="152"/>
      <c r="X87" s="152" t="s">
        <v>112</v>
      </c>
      <c r="Y87" s="152" t="s">
        <v>113</v>
      </c>
      <c r="Z87" s="146"/>
      <c r="AA87" s="146"/>
      <c r="AB87" s="146"/>
      <c r="AC87" s="146"/>
      <c r="AD87" s="146"/>
      <c r="AE87" s="146"/>
      <c r="AF87" s="146"/>
      <c r="AG87" s="146" t="s">
        <v>114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5">
      <c r="A88" s="163">
        <v>27</v>
      </c>
      <c r="B88" s="164" t="s">
        <v>219</v>
      </c>
      <c r="C88" s="175" t="s">
        <v>220</v>
      </c>
      <c r="D88" s="165" t="s">
        <v>119</v>
      </c>
      <c r="E88" s="166">
        <v>2</v>
      </c>
      <c r="F88" s="180">
        <v>0</v>
      </c>
      <c r="G88" s="167">
        <f t="shared" si="4"/>
        <v>0</v>
      </c>
      <c r="H88" s="152">
        <v>1280.6600000000001</v>
      </c>
      <c r="I88" s="152">
        <v>2561.3200000000002</v>
      </c>
      <c r="J88" s="152">
        <v>300.33999999999997</v>
      </c>
      <c r="K88" s="152">
        <v>600.67999999999995</v>
      </c>
      <c r="L88" s="152">
        <v>21</v>
      </c>
      <c r="M88" s="152">
        <v>3826.02</v>
      </c>
      <c r="N88" s="151">
        <v>2.6800000000000001E-3</v>
      </c>
      <c r="O88" s="151">
        <v>5.3600000000000002E-3</v>
      </c>
      <c r="P88" s="151">
        <v>0</v>
      </c>
      <c r="Q88" s="151">
        <v>0</v>
      </c>
      <c r="R88" s="152"/>
      <c r="S88" s="152" t="s">
        <v>110</v>
      </c>
      <c r="T88" s="152" t="s">
        <v>110</v>
      </c>
      <c r="U88" s="152">
        <v>0.52244999999999997</v>
      </c>
      <c r="V88" s="152">
        <v>1.0448999999999999</v>
      </c>
      <c r="W88" s="152"/>
      <c r="X88" s="152" t="s">
        <v>112</v>
      </c>
      <c r="Y88" s="152" t="s">
        <v>113</v>
      </c>
      <c r="Z88" s="146"/>
      <c r="AA88" s="146"/>
      <c r="AB88" s="146"/>
      <c r="AC88" s="146"/>
      <c r="AD88" s="146"/>
      <c r="AE88" s="146"/>
      <c r="AF88" s="146"/>
      <c r="AG88" s="146" t="s">
        <v>114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5">
      <c r="A89" s="149"/>
      <c r="B89" s="150"/>
      <c r="C89" s="176" t="s">
        <v>221</v>
      </c>
      <c r="D89" s="153"/>
      <c r="E89" s="154">
        <v>2</v>
      </c>
      <c r="F89" s="152"/>
      <c r="G89" s="167"/>
      <c r="H89" s="152"/>
      <c r="I89" s="152"/>
      <c r="J89" s="152"/>
      <c r="K89" s="152"/>
      <c r="L89" s="152"/>
      <c r="M89" s="152"/>
      <c r="N89" s="151"/>
      <c r="O89" s="151"/>
      <c r="P89" s="151"/>
      <c r="Q89" s="151"/>
      <c r="R89" s="152"/>
      <c r="S89" s="152"/>
      <c r="T89" s="152"/>
      <c r="U89" s="152"/>
      <c r="V89" s="152"/>
      <c r="W89" s="152"/>
      <c r="X89" s="152"/>
      <c r="Y89" s="152"/>
      <c r="Z89" s="146"/>
      <c r="AA89" s="146"/>
      <c r="AB89" s="146"/>
      <c r="AC89" s="146"/>
      <c r="AD89" s="146"/>
      <c r="AE89" s="146"/>
      <c r="AF89" s="146"/>
      <c r="AG89" s="146" t="s">
        <v>116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5">
      <c r="A90" s="163">
        <v>28</v>
      </c>
      <c r="B90" s="164" t="s">
        <v>222</v>
      </c>
      <c r="C90" s="175" t="s">
        <v>223</v>
      </c>
      <c r="D90" s="165" t="s">
        <v>119</v>
      </c>
      <c r="E90" s="166">
        <v>2</v>
      </c>
      <c r="F90" s="180">
        <v>0</v>
      </c>
      <c r="G90" s="167">
        <f t="shared" si="4"/>
        <v>0</v>
      </c>
      <c r="H90" s="152">
        <v>1024.4100000000001</v>
      </c>
      <c r="I90" s="152">
        <v>2048.8200000000002</v>
      </c>
      <c r="J90" s="152">
        <v>340.59</v>
      </c>
      <c r="K90" s="152">
        <v>681.18</v>
      </c>
      <c r="L90" s="152">
        <v>21</v>
      </c>
      <c r="M90" s="152">
        <v>3303.3</v>
      </c>
      <c r="N90" s="151">
        <v>2.31E-3</v>
      </c>
      <c r="O90" s="151">
        <v>4.62E-3</v>
      </c>
      <c r="P90" s="151">
        <v>0</v>
      </c>
      <c r="Q90" s="151">
        <v>0</v>
      </c>
      <c r="R90" s="152"/>
      <c r="S90" s="152" t="s">
        <v>110</v>
      </c>
      <c r="T90" s="152" t="s">
        <v>110</v>
      </c>
      <c r="U90" s="152">
        <v>0.61319999999999997</v>
      </c>
      <c r="V90" s="152">
        <v>1.2263999999999999</v>
      </c>
      <c r="W90" s="152"/>
      <c r="X90" s="152" t="s">
        <v>112</v>
      </c>
      <c r="Y90" s="152" t="s">
        <v>113</v>
      </c>
      <c r="Z90" s="146"/>
      <c r="AA90" s="146"/>
      <c r="AB90" s="146"/>
      <c r="AC90" s="146"/>
      <c r="AD90" s="146"/>
      <c r="AE90" s="146"/>
      <c r="AF90" s="146"/>
      <c r="AG90" s="146" t="s">
        <v>114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5">
      <c r="A91" s="149"/>
      <c r="B91" s="150"/>
      <c r="C91" s="176" t="s">
        <v>221</v>
      </c>
      <c r="D91" s="153"/>
      <c r="E91" s="154">
        <v>2</v>
      </c>
      <c r="F91" s="152"/>
      <c r="G91" s="152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2"/>
      <c r="S91" s="152"/>
      <c r="T91" s="152"/>
      <c r="U91" s="152"/>
      <c r="V91" s="152"/>
      <c r="W91" s="152"/>
      <c r="X91" s="152"/>
      <c r="Y91" s="152"/>
      <c r="Z91" s="146"/>
      <c r="AA91" s="146"/>
      <c r="AB91" s="146"/>
      <c r="AC91" s="146"/>
      <c r="AD91" s="146"/>
      <c r="AE91" s="146"/>
      <c r="AF91" s="146"/>
      <c r="AG91" s="146" t="s">
        <v>116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5">
      <c r="A92" s="157" t="s">
        <v>105</v>
      </c>
      <c r="B92" s="158" t="s">
        <v>68</v>
      </c>
      <c r="C92" s="174" t="s">
        <v>69</v>
      </c>
      <c r="D92" s="159"/>
      <c r="E92" s="160"/>
      <c r="F92" s="161"/>
      <c r="G92" s="162">
        <f>SUM(G93:G146)</f>
        <v>0</v>
      </c>
      <c r="H92" s="156"/>
      <c r="I92" s="156">
        <v>513851.29</v>
      </c>
      <c r="J92" s="156"/>
      <c r="K92" s="156">
        <v>686918.57</v>
      </c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AG92" t="s">
        <v>106</v>
      </c>
    </row>
    <row r="93" spans="1:60" ht="30.6" x14ac:dyDescent="0.25">
      <c r="A93" s="163">
        <v>29</v>
      </c>
      <c r="B93" s="164" t="s">
        <v>224</v>
      </c>
      <c r="C93" s="175" t="s">
        <v>225</v>
      </c>
      <c r="D93" s="165" t="s">
        <v>119</v>
      </c>
      <c r="E93" s="166">
        <v>60.45</v>
      </c>
      <c r="F93" s="180">
        <v>0</v>
      </c>
      <c r="G93" s="167">
        <f>PRODUCT(E93,F93)</f>
        <v>0</v>
      </c>
      <c r="H93" s="152">
        <v>20.440000000000001</v>
      </c>
      <c r="I93" s="152">
        <v>1235.5980000000002</v>
      </c>
      <c r="J93" s="152">
        <v>798.56</v>
      </c>
      <c r="K93" s="152">
        <v>48272.951999999997</v>
      </c>
      <c r="L93" s="152">
        <v>21</v>
      </c>
      <c r="M93" s="152">
        <v>59905.345500000003</v>
      </c>
      <c r="N93" s="151">
        <v>2.7E-4</v>
      </c>
      <c r="O93" s="151">
        <v>1.6321500000000003E-2</v>
      </c>
      <c r="P93" s="151">
        <v>0</v>
      </c>
      <c r="Q93" s="151">
        <v>0</v>
      </c>
      <c r="R93" s="152"/>
      <c r="S93" s="152" t="s">
        <v>110</v>
      </c>
      <c r="T93" s="152" t="s">
        <v>111</v>
      </c>
      <c r="U93" s="152">
        <v>0.72199999999999998</v>
      </c>
      <c r="V93" s="152">
        <v>43.6449</v>
      </c>
      <c r="W93" s="152"/>
      <c r="X93" s="152" t="s">
        <v>112</v>
      </c>
      <c r="Y93" s="152" t="s">
        <v>113</v>
      </c>
      <c r="Z93" s="146"/>
      <c r="AA93" s="146"/>
      <c r="AB93" s="146"/>
      <c r="AC93" s="146"/>
      <c r="AD93" s="146"/>
      <c r="AE93" s="146"/>
      <c r="AF93" s="146"/>
      <c r="AG93" s="146" t="s">
        <v>114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5">
      <c r="A94" s="149"/>
      <c r="B94" s="150"/>
      <c r="C94" s="176" t="s">
        <v>226</v>
      </c>
      <c r="D94" s="153"/>
      <c r="E94" s="154">
        <v>40.950000000000003</v>
      </c>
      <c r="F94" s="152"/>
      <c r="G94" s="167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2"/>
      <c r="S94" s="152"/>
      <c r="T94" s="152"/>
      <c r="U94" s="152"/>
      <c r="V94" s="152"/>
      <c r="W94" s="152"/>
      <c r="X94" s="152"/>
      <c r="Y94" s="152"/>
      <c r="Z94" s="146"/>
      <c r="AA94" s="146"/>
      <c r="AB94" s="146"/>
      <c r="AC94" s="146"/>
      <c r="AD94" s="146"/>
      <c r="AE94" s="146"/>
      <c r="AF94" s="146"/>
      <c r="AG94" s="146" t="s">
        <v>116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5">
      <c r="A95" s="149"/>
      <c r="B95" s="150"/>
      <c r="C95" s="176" t="s">
        <v>227</v>
      </c>
      <c r="D95" s="153"/>
      <c r="E95" s="154">
        <v>19.5</v>
      </c>
      <c r="F95" s="152"/>
      <c r="G95" s="167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2"/>
      <c r="S95" s="152"/>
      <c r="T95" s="152"/>
      <c r="U95" s="152"/>
      <c r="V95" s="152"/>
      <c r="W95" s="152"/>
      <c r="X95" s="152"/>
      <c r="Y95" s="152"/>
      <c r="Z95" s="146"/>
      <c r="AA95" s="146"/>
      <c r="AB95" s="146"/>
      <c r="AC95" s="146"/>
      <c r="AD95" s="146"/>
      <c r="AE95" s="146"/>
      <c r="AF95" s="146"/>
      <c r="AG95" s="146" t="s">
        <v>116</v>
      </c>
      <c r="AH95" s="146">
        <v>5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0.399999999999999" x14ac:dyDescent="0.25">
      <c r="A96" s="169">
        <v>30</v>
      </c>
      <c r="B96" s="170" t="s">
        <v>228</v>
      </c>
      <c r="C96" s="177" t="s">
        <v>229</v>
      </c>
      <c r="D96" s="171" t="s">
        <v>145</v>
      </c>
      <c r="E96" s="172">
        <v>15.2</v>
      </c>
      <c r="F96" s="181">
        <v>0</v>
      </c>
      <c r="G96" s="167">
        <f t="shared" ref="G96:G146" si="5">PRODUCT(E96,F96)</f>
        <v>0</v>
      </c>
      <c r="H96" s="152">
        <v>2.88</v>
      </c>
      <c r="I96" s="152">
        <v>43.775999999999996</v>
      </c>
      <c r="J96" s="152">
        <v>930.12</v>
      </c>
      <c r="K96" s="152">
        <v>14137.823999999999</v>
      </c>
      <c r="L96" s="152">
        <v>21</v>
      </c>
      <c r="M96" s="152">
        <v>17159.736000000001</v>
      </c>
      <c r="N96" s="151">
        <v>2.0000000000000002E-5</v>
      </c>
      <c r="O96" s="151">
        <v>3.0400000000000002E-4</v>
      </c>
      <c r="P96" s="151">
        <v>8.0000000000000002E-3</v>
      </c>
      <c r="Q96" s="151">
        <v>0.1216</v>
      </c>
      <c r="R96" s="152"/>
      <c r="S96" s="152" t="s">
        <v>110</v>
      </c>
      <c r="T96" s="152" t="s">
        <v>111</v>
      </c>
      <c r="U96" s="152">
        <v>1.2</v>
      </c>
      <c r="V96" s="152">
        <v>18.239999999999998</v>
      </c>
      <c r="W96" s="152"/>
      <c r="X96" s="152" t="s">
        <v>112</v>
      </c>
      <c r="Y96" s="152" t="s">
        <v>113</v>
      </c>
      <c r="Z96" s="146"/>
      <c r="AA96" s="146"/>
      <c r="AB96" s="146"/>
      <c r="AC96" s="146"/>
      <c r="AD96" s="146"/>
      <c r="AE96" s="146"/>
      <c r="AF96" s="146"/>
      <c r="AG96" s="146" t="s">
        <v>114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30.6" x14ac:dyDescent="0.25">
      <c r="A97" s="163">
        <v>31</v>
      </c>
      <c r="B97" s="164" t="s">
        <v>230</v>
      </c>
      <c r="C97" s="175" t="s">
        <v>231</v>
      </c>
      <c r="D97" s="165" t="s">
        <v>150</v>
      </c>
      <c r="E97" s="166">
        <v>8</v>
      </c>
      <c r="F97" s="180">
        <v>0</v>
      </c>
      <c r="G97" s="167">
        <f t="shared" si="5"/>
        <v>0</v>
      </c>
      <c r="H97" s="152">
        <v>13.55</v>
      </c>
      <c r="I97" s="152">
        <v>108.4</v>
      </c>
      <c r="J97" s="152">
        <v>6386.45</v>
      </c>
      <c r="K97" s="152">
        <v>51091.6</v>
      </c>
      <c r="L97" s="152">
        <v>21</v>
      </c>
      <c r="M97" s="152">
        <v>61952</v>
      </c>
      <c r="N97" s="151">
        <v>2.9999999999999997E-4</v>
      </c>
      <c r="O97" s="151">
        <v>2.3999999999999998E-3</v>
      </c>
      <c r="P97" s="151">
        <v>0</v>
      </c>
      <c r="Q97" s="151">
        <v>0</v>
      </c>
      <c r="R97" s="152"/>
      <c r="S97" s="152" t="s">
        <v>110</v>
      </c>
      <c r="T97" s="152" t="s">
        <v>111</v>
      </c>
      <c r="U97" s="152">
        <v>5.7060000000000004</v>
      </c>
      <c r="V97" s="152">
        <v>45.648000000000003</v>
      </c>
      <c r="W97" s="152"/>
      <c r="X97" s="152" t="s">
        <v>112</v>
      </c>
      <c r="Y97" s="152" t="s">
        <v>113</v>
      </c>
      <c r="Z97" s="146"/>
      <c r="AA97" s="146"/>
      <c r="AB97" s="146"/>
      <c r="AC97" s="146"/>
      <c r="AD97" s="146"/>
      <c r="AE97" s="146"/>
      <c r="AF97" s="146"/>
      <c r="AG97" s="146" t="s">
        <v>114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5">
      <c r="A98" s="149"/>
      <c r="B98" s="150"/>
      <c r="C98" s="176" t="s">
        <v>232</v>
      </c>
      <c r="D98" s="153"/>
      <c r="E98" s="154">
        <v>8</v>
      </c>
      <c r="F98" s="152"/>
      <c r="G98" s="167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2"/>
      <c r="S98" s="152"/>
      <c r="T98" s="152"/>
      <c r="U98" s="152"/>
      <c r="V98" s="152"/>
      <c r="W98" s="152"/>
      <c r="X98" s="152"/>
      <c r="Y98" s="152"/>
      <c r="Z98" s="146"/>
      <c r="AA98" s="146"/>
      <c r="AB98" s="146"/>
      <c r="AC98" s="146"/>
      <c r="AD98" s="146"/>
      <c r="AE98" s="146"/>
      <c r="AF98" s="146"/>
      <c r="AG98" s="146" t="s">
        <v>116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30.6" x14ac:dyDescent="0.25">
      <c r="A99" s="163">
        <v>32</v>
      </c>
      <c r="B99" s="164" t="s">
        <v>233</v>
      </c>
      <c r="C99" s="175" t="s">
        <v>234</v>
      </c>
      <c r="D99" s="165" t="s">
        <v>150</v>
      </c>
      <c r="E99" s="166">
        <v>4</v>
      </c>
      <c r="F99" s="180">
        <v>0</v>
      </c>
      <c r="G99" s="167">
        <f t="shared" si="5"/>
        <v>0</v>
      </c>
      <c r="H99" s="152">
        <v>32.450000000000003</v>
      </c>
      <c r="I99" s="152">
        <v>129.80000000000001</v>
      </c>
      <c r="J99" s="152">
        <v>6867.55</v>
      </c>
      <c r="K99" s="152">
        <v>27470.2</v>
      </c>
      <c r="L99" s="152">
        <v>21</v>
      </c>
      <c r="M99" s="152">
        <v>33396</v>
      </c>
      <c r="N99" s="151">
        <v>7.6999999999999996E-4</v>
      </c>
      <c r="O99" s="151">
        <v>3.0799999999999998E-3</v>
      </c>
      <c r="P99" s="151">
        <v>0</v>
      </c>
      <c r="Q99" s="151">
        <v>0</v>
      </c>
      <c r="R99" s="152"/>
      <c r="S99" s="152" t="s">
        <v>110</v>
      </c>
      <c r="T99" s="152" t="s">
        <v>111</v>
      </c>
      <c r="U99" s="152">
        <v>6.9059999999999997</v>
      </c>
      <c r="V99" s="152">
        <v>27.623999999999999</v>
      </c>
      <c r="W99" s="152"/>
      <c r="X99" s="152" t="s">
        <v>112</v>
      </c>
      <c r="Y99" s="152" t="s">
        <v>113</v>
      </c>
      <c r="Z99" s="146"/>
      <c r="AA99" s="146"/>
      <c r="AB99" s="146"/>
      <c r="AC99" s="146"/>
      <c r="AD99" s="146"/>
      <c r="AE99" s="146"/>
      <c r="AF99" s="146"/>
      <c r="AG99" s="146" t="s">
        <v>114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5">
      <c r="A100" s="149"/>
      <c r="B100" s="150"/>
      <c r="C100" s="176" t="s">
        <v>235</v>
      </c>
      <c r="D100" s="153"/>
      <c r="E100" s="154">
        <v>4</v>
      </c>
      <c r="F100" s="152"/>
      <c r="G100" s="167"/>
      <c r="H100" s="152"/>
      <c r="I100" s="152"/>
      <c r="J100" s="152"/>
      <c r="K100" s="152"/>
      <c r="L100" s="152"/>
      <c r="M100" s="152"/>
      <c r="N100" s="151"/>
      <c r="O100" s="151"/>
      <c r="P100" s="151"/>
      <c r="Q100" s="151"/>
      <c r="R100" s="152"/>
      <c r="S100" s="152"/>
      <c r="T100" s="152"/>
      <c r="U100" s="152"/>
      <c r="V100" s="152"/>
      <c r="W100" s="152"/>
      <c r="X100" s="152"/>
      <c r="Y100" s="152"/>
      <c r="Z100" s="146"/>
      <c r="AA100" s="146"/>
      <c r="AB100" s="146"/>
      <c r="AC100" s="146"/>
      <c r="AD100" s="146"/>
      <c r="AE100" s="146"/>
      <c r="AF100" s="146"/>
      <c r="AG100" s="146" t="s">
        <v>116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0.399999999999999" x14ac:dyDescent="0.25">
      <c r="A101" s="163">
        <v>33</v>
      </c>
      <c r="B101" s="164" t="s">
        <v>236</v>
      </c>
      <c r="C101" s="175" t="s">
        <v>237</v>
      </c>
      <c r="D101" s="165" t="s">
        <v>124</v>
      </c>
      <c r="E101" s="166">
        <v>144</v>
      </c>
      <c r="F101" s="180">
        <v>0</v>
      </c>
      <c r="G101" s="167">
        <f t="shared" si="5"/>
        <v>0</v>
      </c>
      <c r="H101" s="152">
        <v>172.89</v>
      </c>
      <c r="I101" s="152">
        <v>24896.159999999996</v>
      </c>
      <c r="J101" s="152">
        <v>179.11</v>
      </c>
      <c r="K101" s="152">
        <v>25791.840000000004</v>
      </c>
      <c r="L101" s="152">
        <v>21</v>
      </c>
      <c r="M101" s="152">
        <v>61332.480000000003</v>
      </c>
      <c r="N101" s="151">
        <v>6.6E-3</v>
      </c>
      <c r="O101" s="151">
        <v>0.95040000000000002</v>
      </c>
      <c r="P101" s="151">
        <v>0</v>
      </c>
      <c r="Q101" s="151">
        <v>0</v>
      </c>
      <c r="R101" s="152"/>
      <c r="S101" s="152" t="s">
        <v>110</v>
      </c>
      <c r="T101" s="152" t="s">
        <v>111</v>
      </c>
      <c r="U101" s="152">
        <v>0.20799999999999999</v>
      </c>
      <c r="V101" s="152">
        <v>29.951999999999998</v>
      </c>
      <c r="W101" s="152"/>
      <c r="X101" s="152" t="s">
        <v>112</v>
      </c>
      <c r="Y101" s="152" t="s">
        <v>113</v>
      </c>
      <c r="Z101" s="146"/>
      <c r="AA101" s="146"/>
      <c r="AB101" s="146"/>
      <c r="AC101" s="146"/>
      <c r="AD101" s="146"/>
      <c r="AE101" s="146"/>
      <c r="AF101" s="146"/>
      <c r="AG101" s="146" t="s">
        <v>114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5">
      <c r="A102" s="149"/>
      <c r="B102" s="150"/>
      <c r="C102" s="176" t="s">
        <v>238</v>
      </c>
      <c r="D102" s="153"/>
      <c r="E102" s="154">
        <v>144</v>
      </c>
      <c r="F102" s="152"/>
      <c r="G102" s="167"/>
      <c r="H102" s="152"/>
      <c r="I102" s="152"/>
      <c r="J102" s="152"/>
      <c r="K102" s="152"/>
      <c r="L102" s="152"/>
      <c r="M102" s="152"/>
      <c r="N102" s="151"/>
      <c r="O102" s="151"/>
      <c r="P102" s="151"/>
      <c r="Q102" s="151"/>
      <c r="R102" s="152"/>
      <c r="S102" s="152"/>
      <c r="T102" s="152"/>
      <c r="U102" s="152"/>
      <c r="V102" s="152"/>
      <c r="W102" s="152"/>
      <c r="X102" s="152"/>
      <c r="Y102" s="152"/>
      <c r="Z102" s="146"/>
      <c r="AA102" s="146"/>
      <c r="AB102" s="146"/>
      <c r="AC102" s="146"/>
      <c r="AD102" s="146"/>
      <c r="AE102" s="146"/>
      <c r="AF102" s="146"/>
      <c r="AG102" s="146" t="s">
        <v>116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0.399999999999999" x14ac:dyDescent="0.25">
      <c r="A103" s="169">
        <v>34</v>
      </c>
      <c r="B103" s="170" t="s">
        <v>236</v>
      </c>
      <c r="C103" s="177" t="s">
        <v>237</v>
      </c>
      <c r="D103" s="171" t="s">
        <v>124</v>
      </c>
      <c r="E103" s="172">
        <v>16</v>
      </c>
      <c r="F103" s="181">
        <v>0</v>
      </c>
      <c r="G103" s="167">
        <f t="shared" si="5"/>
        <v>0</v>
      </c>
      <c r="H103" s="152">
        <v>148.34</v>
      </c>
      <c r="I103" s="152">
        <v>2373.44</v>
      </c>
      <c r="J103" s="152">
        <v>153.66</v>
      </c>
      <c r="K103" s="152">
        <v>2458.56</v>
      </c>
      <c r="L103" s="152">
        <v>21</v>
      </c>
      <c r="M103" s="152">
        <v>5846.72</v>
      </c>
      <c r="N103" s="151">
        <v>6.6E-3</v>
      </c>
      <c r="O103" s="151">
        <v>0.1056</v>
      </c>
      <c r="P103" s="151">
        <v>0</v>
      </c>
      <c r="Q103" s="151">
        <v>0</v>
      </c>
      <c r="R103" s="152"/>
      <c r="S103" s="152" t="s">
        <v>110</v>
      </c>
      <c r="T103" s="152" t="s">
        <v>111</v>
      </c>
      <c r="U103" s="152">
        <v>0.20799999999999999</v>
      </c>
      <c r="V103" s="152">
        <v>3.3279999999999998</v>
      </c>
      <c r="W103" s="152"/>
      <c r="X103" s="152" t="s">
        <v>112</v>
      </c>
      <c r="Y103" s="152" t="s">
        <v>113</v>
      </c>
      <c r="Z103" s="146"/>
      <c r="AA103" s="146"/>
      <c r="AB103" s="146"/>
      <c r="AC103" s="146"/>
      <c r="AD103" s="146"/>
      <c r="AE103" s="146"/>
      <c r="AF103" s="146"/>
      <c r="AG103" s="146" t="s">
        <v>114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30.6" x14ac:dyDescent="0.25">
      <c r="A104" s="169">
        <v>35</v>
      </c>
      <c r="B104" s="170" t="s">
        <v>239</v>
      </c>
      <c r="C104" s="177" t="s">
        <v>240</v>
      </c>
      <c r="D104" s="171" t="s">
        <v>124</v>
      </c>
      <c r="E104" s="172">
        <v>16</v>
      </c>
      <c r="F104" s="181">
        <v>0</v>
      </c>
      <c r="G104" s="167">
        <f t="shared" si="5"/>
        <v>0</v>
      </c>
      <c r="H104" s="152">
        <v>0</v>
      </c>
      <c r="I104" s="152">
        <v>0</v>
      </c>
      <c r="J104" s="152">
        <v>25</v>
      </c>
      <c r="K104" s="152">
        <v>400</v>
      </c>
      <c r="L104" s="152">
        <v>21</v>
      </c>
      <c r="M104" s="152">
        <v>484</v>
      </c>
      <c r="N104" s="151">
        <v>0</v>
      </c>
      <c r="O104" s="151">
        <v>0</v>
      </c>
      <c r="P104" s="151">
        <v>7.0000000000000001E-3</v>
      </c>
      <c r="Q104" s="151">
        <v>0.112</v>
      </c>
      <c r="R104" s="152"/>
      <c r="S104" s="152" t="s">
        <v>110</v>
      </c>
      <c r="T104" s="152" t="s">
        <v>111</v>
      </c>
      <c r="U104" s="152">
        <v>0.06</v>
      </c>
      <c r="V104" s="152">
        <v>0.96</v>
      </c>
      <c r="W104" s="152"/>
      <c r="X104" s="152" t="s">
        <v>112</v>
      </c>
      <c r="Y104" s="152" t="s">
        <v>113</v>
      </c>
      <c r="Z104" s="146"/>
      <c r="AA104" s="146"/>
      <c r="AB104" s="146"/>
      <c r="AC104" s="146"/>
      <c r="AD104" s="146"/>
      <c r="AE104" s="146"/>
      <c r="AF104" s="146"/>
      <c r="AG104" s="146" t="s">
        <v>114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30.6" x14ac:dyDescent="0.25">
      <c r="A105" s="163">
        <v>36</v>
      </c>
      <c r="B105" s="164" t="s">
        <v>239</v>
      </c>
      <c r="C105" s="175" t="s">
        <v>240</v>
      </c>
      <c r="D105" s="165" t="s">
        <v>124</v>
      </c>
      <c r="E105" s="166">
        <v>144</v>
      </c>
      <c r="F105" s="180">
        <v>0</v>
      </c>
      <c r="G105" s="167">
        <f t="shared" si="5"/>
        <v>0</v>
      </c>
      <c r="H105" s="152">
        <v>0</v>
      </c>
      <c r="I105" s="152">
        <v>0</v>
      </c>
      <c r="J105" s="152">
        <v>34</v>
      </c>
      <c r="K105" s="152">
        <v>4896</v>
      </c>
      <c r="L105" s="152">
        <v>21</v>
      </c>
      <c r="M105" s="152">
        <v>5924.16</v>
      </c>
      <c r="N105" s="151">
        <v>0</v>
      </c>
      <c r="O105" s="151">
        <v>0</v>
      </c>
      <c r="P105" s="151">
        <v>7.0000000000000001E-3</v>
      </c>
      <c r="Q105" s="151">
        <v>1.008</v>
      </c>
      <c r="R105" s="152"/>
      <c r="S105" s="152" t="s">
        <v>110</v>
      </c>
      <c r="T105" s="152" t="s">
        <v>111</v>
      </c>
      <c r="U105" s="152">
        <v>0.06</v>
      </c>
      <c r="V105" s="152">
        <v>8.64</v>
      </c>
      <c r="W105" s="152"/>
      <c r="X105" s="152" t="s">
        <v>112</v>
      </c>
      <c r="Y105" s="152" t="s">
        <v>113</v>
      </c>
      <c r="Z105" s="146"/>
      <c r="AA105" s="146"/>
      <c r="AB105" s="146"/>
      <c r="AC105" s="146"/>
      <c r="AD105" s="146"/>
      <c r="AE105" s="146"/>
      <c r="AF105" s="146"/>
      <c r="AG105" s="146" t="s">
        <v>114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5">
      <c r="A106" s="149"/>
      <c r="B106" s="150"/>
      <c r="C106" s="176" t="s">
        <v>241</v>
      </c>
      <c r="D106" s="153"/>
      <c r="E106" s="154">
        <v>144</v>
      </c>
      <c r="F106" s="152"/>
      <c r="G106" s="167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2"/>
      <c r="S106" s="152"/>
      <c r="T106" s="152"/>
      <c r="U106" s="152"/>
      <c r="V106" s="152"/>
      <c r="W106" s="152"/>
      <c r="X106" s="152"/>
      <c r="Y106" s="152"/>
      <c r="Z106" s="146"/>
      <c r="AA106" s="146"/>
      <c r="AB106" s="146"/>
      <c r="AC106" s="146"/>
      <c r="AD106" s="146"/>
      <c r="AE106" s="146"/>
      <c r="AF106" s="146"/>
      <c r="AG106" s="146" t="s">
        <v>116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0.399999999999999" x14ac:dyDescent="0.25">
      <c r="A107" s="163">
        <v>37</v>
      </c>
      <c r="B107" s="164" t="s">
        <v>242</v>
      </c>
      <c r="C107" s="175" t="s">
        <v>243</v>
      </c>
      <c r="D107" s="165" t="s">
        <v>109</v>
      </c>
      <c r="E107" s="166">
        <v>13.64512</v>
      </c>
      <c r="F107" s="180">
        <v>0</v>
      </c>
      <c r="G107" s="167">
        <f t="shared" si="5"/>
        <v>0</v>
      </c>
      <c r="H107" s="152">
        <v>1426</v>
      </c>
      <c r="I107" s="152">
        <v>19457.94112</v>
      </c>
      <c r="J107" s="152">
        <v>0</v>
      </c>
      <c r="K107" s="152">
        <v>0</v>
      </c>
      <c r="L107" s="152">
        <v>21</v>
      </c>
      <c r="M107" s="152">
        <v>23544.107399999997</v>
      </c>
      <c r="N107" s="151">
        <v>2.3570000000000001E-2</v>
      </c>
      <c r="O107" s="151">
        <v>0.32161547840000004</v>
      </c>
      <c r="P107" s="151">
        <v>0</v>
      </c>
      <c r="Q107" s="151">
        <v>0</v>
      </c>
      <c r="R107" s="152"/>
      <c r="S107" s="152" t="s">
        <v>110</v>
      </c>
      <c r="T107" s="152" t="s">
        <v>111</v>
      </c>
      <c r="U107" s="152">
        <v>0</v>
      </c>
      <c r="V107" s="152">
        <v>0</v>
      </c>
      <c r="W107" s="152"/>
      <c r="X107" s="152" t="s">
        <v>112</v>
      </c>
      <c r="Y107" s="152" t="s">
        <v>113</v>
      </c>
      <c r="Z107" s="146"/>
      <c r="AA107" s="146"/>
      <c r="AB107" s="146"/>
      <c r="AC107" s="146"/>
      <c r="AD107" s="146"/>
      <c r="AE107" s="146"/>
      <c r="AF107" s="146"/>
      <c r="AG107" s="146" t="s">
        <v>114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5">
      <c r="A108" s="149"/>
      <c r="B108" s="150"/>
      <c r="C108" s="176" t="s">
        <v>244</v>
      </c>
      <c r="D108" s="153"/>
      <c r="E108" s="154">
        <v>0.85119999999999996</v>
      </c>
      <c r="F108" s="152"/>
      <c r="G108" s="167"/>
      <c r="H108" s="152"/>
      <c r="I108" s="152"/>
      <c r="J108" s="152"/>
      <c r="K108" s="152"/>
      <c r="L108" s="152"/>
      <c r="M108" s="152"/>
      <c r="N108" s="151"/>
      <c r="O108" s="151"/>
      <c r="P108" s="151"/>
      <c r="Q108" s="151"/>
      <c r="R108" s="152"/>
      <c r="S108" s="152"/>
      <c r="T108" s="152"/>
      <c r="U108" s="152"/>
      <c r="V108" s="152"/>
      <c r="W108" s="152"/>
      <c r="X108" s="152"/>
      <c r="Y108" s="152"/>
      <c r="Z108" s="146"/>
      <c r="AA108" s="146"/>
      <c r="AB108" s="146"/>
      <c r="AC108" s="146"/>
      <c r="AD108" s="146"/>
      <c r="AE108" s="146"/>
      <c r="AF108" s="146"/>
      <c r="AG108" s="146" t="s">
        <v>116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5">
      <c r="A109" s="149"/>
      <c r="B109" s="150"/>
      <c r="C109" s="176" t="s">
        <v>245</v>
      </c>
      <c r="D109" s="153"/>
      <c r="E109" s="154">
        <v>0.88432999999999995</v>
      </c>
      <c r="F109" s="152"/>
      <c r="G109" s="167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2"/>
      <c r="S109" s="152"/>
      <c r="T109" s="152"/>
      <c r="U109" s="152"/>
      <c r="V109" s="152"/>
      <c r="W109" s="152"/>
      <c r="X109" s="152"/>
      <c r="Y109" s="152"/>
      <c r="Z109" s="146"/>
      <c r="AA109" s="146"/>
      <c r="AB109" s="146"/>
      <c r="AC109" s="146"/>
      <c r="AD109" s="146"/>
      <c r="AE109" s="146"/>
      <c r="AF109" s="146"/>
      <c r="AG109" s="146" t="s">
        <v>116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5">
      <c r="A110" s="149"/>
      <c r="B110" s="150"/>
      <c r="C110" s="176" t="s">
        <v>246</v>
      </c>
      <c r="D110" s="153"/>
      <c r="E110" s="154">
        <v>5.8991400000000001</v>
      </c>
      <c r="F110" s="152"/>
      <c r="G110" s="167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2"/>
      <c r="S110" s="152"/>
      <c r="T110" s="152"/>
      <c r="U110" s="152"/>
      <c r="V110" s="152"/>
      <c r="W110" s="152"/>
      <c r="X110" s="152"/>
      <c r="Y110" s="152"/>
      <c r="Z110" s="146"/>
      <c r="AA110" s="146"/>
      <c r="AB110" s="146"/>
      <c r="AC110" s="146"/>
      <c r="AD110" s="146"/>
      <c r="AE110" s="146"/>
      <c r="AF110" s="146"/>
      <c r="AG110" s="146" t="s">
        <v>116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5">
      <c r="A111" s="149"/>
      <c r="B111" s="150"/>
      <c r="C111" s="176" t="s">
        <v>247</v>
      </c>
      <c r="D111" s="153"/>
      <c r="E111" s="154">
        <v>3.6269999999999998</v>
      </c>
      <c r="F111" s="152"/>
      <c r="G111" s="167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2"/>
      <c r="S111" s="152"/>
      <c r="T111" s="152"/>
      <c r="U111" s="152"/>
      <c r="V111" s="152"/>
      <c r="W111" s="152"/>
      <c r="X111" s="152"/>
      <c r="Y111" s="152"/>
      <c r="Z111" s="146"/>
      <c r="AA111" s="146"/>
      <c r="AB111" s="146"/>
      <c r="AC111" s="146"/>
      <c r="AD111" s="146"/>
      <c r="AE111" s="146"/>
      <c r="AF111" s="146"/>
      <c r="AG111" s="146" t="s">
        <v>116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5">
      <c r="A112" s="149"/>
      <c r="B112" s="150"/>
      <c r="C112" s="176" t="s">
        <v>248</v>
      </c>
      <c r="D112" s="153"/>
      <c r="E112" s="154">
        <v>2.3834499999999998</v>
      </c>
      <c r="F112" s="152"/>
      <c r="G112" s="167"/>
      <c r="H112" s="152"/>
      <c r="I112" s="152"/>
      <c r="J112" s="152"/>
      <c r="K112" s="152"/>
      <c r="L112" s="152"/>
      <c r="M112" s="152"/>
      <c r="N112" s="151"/>
      <c r="O112" s="151"/>
      <c r="P112" s="151"/>
      <c r="Q112" s="151"/>
      <c r="R112" s="152"/>
      <c r="S112" s="152"/>
      <c r="T112" s="152"/>
      <c r="U112" s="152"/>
      <c r="V112" s="152"/>
      <c r="W112" s="152"/>
      <c r="X112" s="152"/>
      <c r="Y112" s="152"/>
      <c r="Z112" s="146"/>
      <c r="AA112" s="146"/>
      <c r="AB112" s="146"/>
      <c r="AC112" s="146"/>
      <c r="AD112" s="146"/>
      <c r="AE112" s="146"/>
      <c r="AF112" s="146"/>
      <c r="AG112" s="146" t="s">
        <v>116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5">
      <c r="A113" s="163">
        <v>38</v>
      </c>
      <c r="B113" s="164" t="s">
        <v>249</v>
      </c>
      <c r="C113" s="175" t="s">
        <v>250</v>
      </c>
      <c r="D113" s="165" t="s">
        <v>109</v>
      </c>
      <c r="E113" s="166">
        <v>11.261670000000001</v>
      </c>
      <c r="F113" s="180">
        <v>0</v>
      </c>
      <c r="G113" s="167">
        <f t="shared" si="5"/>
        <v>0</v>
      </c>
      <c r="H113" s="152">
        <v>0</v>
      </c>
      <c r="I113" s="152">
        <v>0</v>
      </c>
      <c r="J113" s="152">
        <v>2879</v>
      </c>
      <c r="K113" s="152">
        <v>32422.34793</v>
      </c>
      <c r="L113" s="152">
        <v>21</v>
      </c>
      <c r="M113" s="152">
        <v>39231.0435</v>
      </c>
      <c r="N113" s="151">
        <v>0</v>
      </c>
      <c r="O113" s="151">
        <v>0</v>
      </c>
      <c r="P113" s="151">
        <v>0</v>
      </c>
      <c r="Q113" s="151">
        <v>0</v>
      </c>
      <c r="R113" s="152"/>
      <c r="S113" s="152" t="s">
        <v>110</v>
      </c>
      <c r="T113" s="152" t="s">
        <v>111</v>
      </c>
      <c r="U113" s="152">
        <v>8.2989999999999994E-2</v>
      </c>
      <c r="V113" s="152">
        <v>0.93460599329999994</v>
      </c>
      <c r="W113" s="152"/>
      <c r="X113" s="152" t="s">
        <v>112</v>
      </c>
      <c r="Y113" s="152" t="s">
        <v>113</v>
      </c>
      <c r="Z113" s="146"/>
      <c r="AA113" s="146"/>
      <c r="AB113" s="146"/>
      <c r="AC113" s="146"/>
      <c r="AD113" s="146"/>
      <c r="AE113" s="146"/>
      <c r="AF113" s="146"/>
      <c r="AG113" s="146" t="s">
        <v>114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49"/>
      <c r="B114" s="150"/>
      <c r="C114" s="176" t="s">
        <v>244</v>
      </c>
      <c r="D114" s="153"/>
      <c r="E114" s="154">
        <v>0.85119999999999996</v>
      </c>
      <c r="F114" s="152"/>
      <c r="G114" s="167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2"/>
      <c r="S114" s="152"/>
      <c r="T114" s="152"/>
      <c r="U114" s="152"/>
      <c r="V114" s="152"/>
      <c r="W114" s="152"/>
      <c r="X114" s="152"/>
      <c r="Y114" s="152"/>
      <c r="Z114" s="146"/>
      <c r="AA114" s="146"/>
      <c r="AB114" s="146"/>
      <c r="AC114" s="146"/>
      <c r="AD114" s="146"/>
      <c r="AE114" s="146"/>
      <c r="AF114" s="146"/>
      <c r="AG114" s="146" t="s">
        <v>116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5">
      <c r="A115" s="149"/>
      <c r="B115" s="150"/>
      <c r="C115" s="176" t="s">
        <v>245</v>
      </c>
      <c r="D115" s="153"/>
      <c r="E115" s="154">
        <v>0.88432999999999995</v>
      </c>
      <c r="F115" s="152"/>
      <c r="G115" s="167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2"/>
      <c r="S115" s="152"/>
      <c r="T115" s="152"/>
      <c r="U115" s="152"/>
      <c r="V115" s="152"/>
      <c r="W115" s="152"/>
      <c r="X115" s="152"/>
      <c r="Y115" s="152"/>
      <c r="Z115" s="146"/>
      <c r="AA115" s="146"/>
      <c r="AB115" s="146"/>
      <c r="AC115" s="146"/>
      <c r="AD115" s="146"/>
      <c r="AE115" s="146"/>
      <c r="AF115" s="146"/>
      <c r="AG115" s="146" t="s">
        <v>116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5">
      <c r="A116" s="149"/>
      <c r="B116" s="150"/>
      <c r="C116" s="176" t="s">
        <v>246</v>
      </c>
      <c r="D116" s="153"/>
      <c r="E116" s="154">
        <v>5.8991400000000001</v>
      </c>
      <c r="F116" s="152"/>
      <c r="G116" s="167"/>
      <c r="H116" s="152"/>
      <c r="I116" s="152"/>
      <c r="J116" s="152"/>
      <c r="K116" s="152"/>
      <c r="L116" s="152"/>
      <c r="M116" s="152"/>
      <c r="N116" s="151"/>
      <c r="O116" s="151"/>
      <c r="P116" s="151"/>
      <c r="Q116" s="151"/>
      <c r="R116" s="152"/>
      <c r="S116" s="152"/>
      <c r="T116" s="152"/>
      <c r="U116" s="152"/>
      <c r="V116" s="152"/>
      <c r="W116" s="152"/>
      <c r="X116" s="152"/>
      <c r="Y116" s="152"/>
      <c r="Z116" s="146"/>
      <c r="AA116" s="146"/>
      <c r="AB116" s="146"/>
      <c r="AC116" s="146"/>
      <c r="AD116" s="146"/>
      <c r="AE116" s="146"/>
      <c r="AF116" s="146"/>
      <c r="AG116" s="146" t="s">
        <v>116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5">
      <c r="A117" s="149"/>
      <c r="B117" s="150"/>
      <c r="C117" s="176" t="s">
        <v>247</v>
      </c>
      <c r="D117" s="153"/>
      <c r="E117" s="154">
        <v>3.6269999999999998</v>
      </c>
      <c r="F117" s="152"/>
      <c r="G117" s="167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2"/>
      <c r="S117" s="152"/>
      <c r="T117" s="152"/>
      <c r="U117" s="152"/>
      <c r="V117" s="152"/>
      <c r="W117" s="152"/>
      <c r="X117" s="152"/>
      <c r="Y117" s="152"/>
      <c r="Z117" s="146"/>
      <c r="AA117" s="146"/>
      <c r="AB117" s="146"/>
      <c r="AC117" s="146"/>
      <c r="AD117" s="146"/>
      <c r="AE117" s="146"/>
      <c r="AF117" s="146"/>
      <c r="AG117" s="146" t="s">
        <v>116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5">
      <c r="A118" s="163">
        <v>39</v>
      </c>
      <c r="B118" s="164" t="s">
        <v>251</v>
      </c>
      <c r="C118" s="175" t="s">
        <v>252</v>
      </c>
      <c r="D118" s="165" t="s">
        <v>124</v>
      </c>
      <c r="E118" s="166">
        <v>144</v>
      </c>
      <c r="F118" s="180">
        <v>0</v>
      </c>
      <c r="G118" s="167">
        <f t="shared" si="5"/>
        <v>0</v>
      </c>
      <c r="H118" s="152">
        <v>0</v>
      </c>
      <c r="I118" s="152">
        <v>0</v>
      </c>
      <c r="J118" s="152">
        <v>307</v>
      </c>
      <c r="K118" s="152">
        <v>44208</v>
      </c>
      <c r="L118" s="152">
        <v>21</v>
      </c>
      <c r="M118" s="152">
        <v>53491.68</v>
      </c>
      <c r="N118" s="151">
        <v>0</v>
      </c>
      <c r="O118" s="151">
        <v>0</v>
      </c>
      <c r="P118" s="151">
        <v>0</v>
      </c>
      <c r="Q118" s="151">
        <v>0</v>
      </c>
      <c r="R118" s="152"/>
      <c r="S118" s="152" t="s">
        <v>212</v>
      </c>
      <c r="T118" s="152" t="s">
        <v>111</v>
      </c>
      <c r="U118" s="152">
        <v>0</v>
      </c>
      <c r="V118" s="152">
        <v>0</v>
      </c>
      <c r="W118" s="152"/>
      <c r="X118" s="152" t="s">
        <v>112</v>
      </c>
      <c r="Y118" s="152" t="s">
        <v>113</v>
      </c>
      <c r="Z118" s="146"/>
      <c r="AA118" s="146"/>
      <c r="AB118" s="146"/>
      <c r="AC118" s="146"/>
      <c r="AD118" s="146"/>
      <c r="AE118" s="146"/>
      <c r="AF118" s="146"/>
      <c r="AG118" s="146" t="s">
        <v>114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5">
      <c r="A119" s="149"/>
      <c r="B119" s="150"/>
      <c r="C119" s="176" t="s">
        <v>241</v>
      </c>
      <c r="D119" s="153"/>
      <c r="E119" s="154">
        <v>144</v>
      </c>
      <c r="F119" s="152"/>
      <c r="G119" s="167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116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0.399999999999999" x14ac:dyDescent="0.25">
      <c r="A120" s="169">
        <v>40</v>
      </c>
      <c r="B120" s="170" t="s">
        <v>253</v>
      </c>
      <c r="C120" s="177" t="s">
        <v>254</v>
      </c>
      <c r="D120" s="171" t="s">
        <v>119</v>
      </c>
      <c r="E120" s="172">
        <v>2</v>
      </c>
      <c r="F120" s="181">
        <v>0</v>
      </c>
      <c r="G120" s="167">
        <f t="shared" si="5"/>
        <v>0</v>
      </c>
      <c r="H120" s="152">
        <v>0</v>
      </c>
      <c r="I120" s="152">
        <v>0</v>
      </c>
      <c r="J120" s="152">
        <v>299</v>
      </c>
      <c r="K120" s="152">
        <v>598</v>
      </c>
      <c r="L120" s="152">
        <v>21</v>
      </c>
      <c r="M120" s="152">
        <v>723.58</v>
      </c>
      <c r="N120" s="151">
        <v>1.6000000000000001E-4</v>
      </c>
      <c r="O120" s="151">
        <v>3.2000000000000003E-4</v>
      </c>
      <c r="P120" s="151">
        <v>0</v>
      </c>
      <c r="Q120" s="151">
        <v>0</v>
      </c>
      <c r="R120" s="152"/>
      <c r="S120" s="152" t="s">
        <v>212</v>
      </c>
      <c r="T120" s="152" t="s">
        <v>111</v>
      </c>
      <c r="U120" s="152">
        <v>0.33815000000000001</v>
      </c>
      <c r="V120" s="152">
        <v>0.67630000000000001</v>
      </c>
      <c r="W120" s="152"/>
      <c r="X120" s="152" t="s">
        <v>112</v>
      </c>
      <c r="Y120" s="152" t="s">
        <v>113</v>
      </c>
      <c r="Z120" s="146"/>
      <c r="AA120" s="146"/>
      <c r="AB120" s="146"/>
      <c r="AC120" s="146"/>
      <c r="AD120" s="146"/>
      <c r="AE120" s="146"/>
      <c r="AF120" s="146"/>
      <c r="AG120" s="146" t="s">
        <v>114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0.399999999999999" x14ac:dyDescent="0.25">
      <c r="A121" s="169">
        <v>41</v>
      </c>
      <c r="B121" s="170" t="s">
        <v>255</v>
      </c>
      <c r="C121" s="177" t="s">
        <v>256</v>
      </c>
      <c r="D121" s="171" t="s">
        <v>119</v>
      </c>
      <c r="E121" s="172">
        <v>60</v>
      </c>
      <c r="F121" s="181">
        <v>0</v>
      </c>
      <c r="G121" s="167">
        <f t="shared" si="5"/>
        <v>0</v>
      </c>
      <c r="H121" s="152">
        <v>0</v>
      </c>
      <c r="I121" s="152">
        <v>0</v>
      </c>
      <c r="J121" s="152">
        <v>352</v>
      </c>
      <c r="K121" s="152">
        <v>21120</v>
      </c>
      <c r="L121" s="152">
        <v>21</v>
      </c>
      <c r="M121" s="152">
        <v>25555.200000000001</v>
      </c>
      <c r="N121" s="151">
        <v>1.6000000000000001E-4</v>
      </c>
      <c r="O121" s="151">
        <v>9.6000000000000009E-3</v>
      </c>
      <c r="P121" s="151">
        <v>0</v>
      </c>
      <c r="Q121" s="151">
        <v>0</v>
      </c>
      <c r="R121" s="152"/>
      <c r="S121" s="152" t="s">
        <v>212</v>
      </c>
      <c r="T121" s="152" t="s">
        <v>111</v>
      </c>
      <c r="U121" s="152">
        <v>0.41909999999999997</v>
      </c>
      <c r="V121" s="152">
        <v>25.145999999999997</v>
      </c>
      <c r="W121" s="152"/>
      <c r="X121" s="152" t="s">
        <v>112</v>
      </c>
      <c r="Y121" s="152" t="s">
        <v>113</v>
      </c>
      <c r="Z121" s="146"/>
      <c r="AA121" s="146"/>
      <c r="AB121" s="146"/>
      <c r="AC121" s="146"/>
      <c r="AD121" s="146"/>
      <c r="AE121" s="146"/>
      <c r="AF121" s="146"/>
      <c r="AG121" s="146" t="s">
        <v>114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0.399999999999999" x14ac:dyDescent="0.25">
      <c r="A122" s="169">
        <v>42</v>
      </c>
      <c r="B122" s="170" t="s">
        <v>257</v>
      </c>
      <c r="C122" s="177" t="s">
        <v>258</v>
      </c>
      <c r="D122" s="171" t="s">
        <v>119</v>
      </c>
      <c r="E122" s="172">
        <v>20</v>
      </c>
      <c r="F122" s="181">
        <v>0</v>
      </c>
      <c r="G122" s="167">
        <f t="shared" si="5"/>
        <v>0</v>
      </c>
      <c r="H122" s="152">
        <v>0</v>
      </c>
      <c r="I122" s="152">
        <v>0</v>
      </c>
      <c r="J122" s="152">
        <v>327</v>
      </c>
      <c r="K122" s="152">
        <v>6540</v>
      </c>
      <c r="L122" s="152">
        <v>21</v>
      </c>
      <c r="M122" s="152">
        <v>7913.4</v>
      </c>
      <c r="N122" s="151">
        <v>1.6000000000000001E-4</v>
      </c>
      <c r="O122" s="151">
        <v>3.2000000000000002E-3</v>
      </c>
      <c r="P122" s="151">
        <v>0</v>
      </c>
      <c r="Q122" s="151">
        <v>0</v>
      </c>
      <c r="R122" s="152"/>
      <c r="S122" s="152" t="s">
        <v>212</v>
      </c>
      <c r="T122" s="152" t="s">
        <v>111</v>
      </c>
      <c r="U122" s="152">
        <v>0.44929999999999998</v>
      </c>
      <c r="V122" s="152">
        <v>8.9859999999999989</v>
      </c>
      <c r="W122" s="152"/>
      <c r="X122" s="152" t="s">
        <v>112</v>
      </c>
      <c r="Y122" s="152" t="s">
        <v>113</v>
      </c>
      <c r="Z122" s="146"/>
      <c r="AA122" s="146"/>
      <c r="AB122" s="146"/>
      <c r="AC122" s="146"/>
      <c r="AD122" s="146"/>
      <c r="AE122" s="146"/>
      <c r="AF122" s="146"/>
      <c r="AG122" s="146" t="s">
        <v>114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0.399999999999999" x14ac:dyDescent="0.25">
      <c r="A123" s="169">
        <v>43</v>
      </c>
      <c r="B123" s="170" t="s">
        <v>259</v>
      </c>
      <c r="C123" s="177" t="s">
        <v>260</v>
      </c>
      <c r="D123" s="171" t="s">
        <v>119</v>
      </c>
      <c r="E123" s="172">
        <v>30</v>
      </c>
      <c r="F123" s="181">
        <v>0</v>
      </c>
      <c r="G123" s="167">
        <f t="shared" si="5"/>
        <v>0</v>
      </c>
      <c r="H123" s="152">
        <v>0</v>
      </c>
      <c r="I123" s="152">
        <v>0</v>
      </c>
      <c r="J123" s="152">
        <v>353</v>
      </c>
      <c r="K123" s="152">
        <v>10590</v>
      </c>
      <c r="L123" s="152">
        <v>21</v>
      </c>
      <c r="M123" s="152">
        <v>12813.9</v>
      </c>
      <c r="N123" s="151">
        <v>1.6000000000000001E-4</v>
      </c>
      <c r="O123" s="151">
        <v>4.8000000000000004E-3</v>
      </c>
      <c r="P123" s="151">
        <v>0</v>
      </c>
      <c r="Q123" s="151">
        <v>0</v>
      </c>
      <c r="R123" s="152"/>
      <c r="S123" s="152" t="s">
        <v>212</v>
      </c>
      <c r="T123" s="152" t="s">
        <v>111</v>
      </c>
      <c r="U123" s="152">
        <v>0.4733</v>
      </c>
      <c r="V123" s="152">
        <v>14.199</v>
      </c>
      <c r="W123" s="152"/>
      <c r="X123" s="152" t="s">
        <v>112</v>
      </c>
      <c r="Y123" s="152" t="s">
        <v>113</v>
      </c>
      <c r="Z123" s="146"/>
      <c r="AA123" s="146"/>
      <c r="AB123" s="146"/>
      <c r="AC123" s="146"/>
      <c r="AD123" s="146"/>
      <c r="AE123" s="146"/>
      <c r="AF123" s="146"/>
      <c r="AG123" s="146" t="s">
        <v>114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0.399999999999999" x14ac:dyDescent="0.25">
      <c r="A124" s="163">
        <v>44</v>
      </c>
      <c r="B124" s="164" t="s">
        <v>188</v>
      </c>
      <c r="C124" s="175" t="s">
        <v>261</v>
      </c>
      <c r="D124" s="165" t="s">
        <v>119</v>
      </c>
      <c r="E124" s="166">
        <v>2</v>
      </c>
      <c r="F124" s="180">
        <v>0</v>
      </c>
      <c r="G124" s="167">
        <f t="shared" si="5"/>
        <v>0</v>
      </c>
      <c r="H124" s="152">
        <v>302.63</v>
      </c>
      <c r="I124" s="152">
        <v>605.26</v>
      </c>
      <c r="J124" s="152">
        <v>374.37</v>
      </c>
      <c r="K124" s="152">
        <v>748.74</v>
      </c>
      <c r="L124" s="152">
        <v>21</v>
      </c>
      <c r="M124" s="152">
        <v>1638.34</v>
      </c>
      <c r="N124" s="151">
        <v>1.4670000000000001E-2</v>
      </c>
      <c r="O124" s="151">
        <v>2.9340000000000001E-2</v>
      </c>
      <c r="P124" s="151">
        <v>0</v>
      </c>
      <c r="Q124" s="151">
        <v>0</v>
      </c>
      <c r="R124" s="152"/>
      <c r="S124" s="152" t="s">
        <v>110</v>
      </c>
      <c r="T124" s="152" t="s">
        <v>111</v>
      </c>
      <c r="U124" s="152">
        <v>0.41599999999999998</v>
      </c>
      <c r="V124" s="152">
        <v>0.83199999999999996</v>
      </c>
      <c r="W124" s="152"/>
      <c r="X124" s="152" t="s">
        <v>112</v>
      </c>
      <c r="Y124" s="152" t="s">
        <v>113</v>
      </c>
      <c r="Z124" s="146"/>
      <c r="AA124" s="146"/>
      <c r="AB124" s="146"/>
      <c r="AC124" s="146"/>
      <c r="AD124" s="146"/>
      <c r="AE124" s="146"/>
      <c r="AF124" s="146"/>
      <c r="AG124" s="146" t="s">
        <v>114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5">
      <c r="A125" s="149"/>
      <c r="B125" s="150"/>
      <c r="C125" s="176" t="s">
        <v>262</v>
      </c>
      <c r="D125" s="153"/>
      <c r="E125" s="154">
        <v>2</v>
      </c>
      <c r="F125" s="152"/>
      <c r="G125" s="167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2"/>
      <c r="S125" s="152"/>
      <c r="T125" s="152"/>
      <c r="U125" s="152"/>
      <c r="V125" s="152"/>
      <c r="W125" s="152"/>
      <c r="X125" s="152"/>
      <c r="Y125" s="152"/>
      <c r="Z125" s="146"/>
      <c r="AA125" s="146"/>
      <c r="AB125" s="146"/>
      <c r="AC125" s="146"/>
      <c r="AD125" s="146"/>
      <c r="AE125" s="146"/>
      <c r="AF125" s="146"/>
      <c r="AG125" s="146" t="s">
        <v>116</v>
      </c>
      <c r="AH125" s="146">
        <v>5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0.399999999999999" x14ac:dyDescent="0.25">
      <c r="A126" s="163">
        <v>45</v>
      </c>
      <c r="B126" s="164" t="s">
        <v>192</v>
      </c>
      <c r="C126" s="175" t="s">
        <v>263</v>
      </c>
      <c r="D126" s="165" t="s">
        <v>119</v>
      </c>
      <c r="E126" s="166">
        <v>60</v>
      </c>
      <c r="F126" s="180">
        <v>0</v>
      </c>
      <c r="G126" s="167">
        <f t="shared" si="5"/>
        <v>0</v>
      </c>
      <c r="H126" s="152">
        <v>384.62</v>
      </c>
      <c r="I126" s="152">
        <v>23077.200000000001</v>
      </c>
      <c r="J126" s="152">
        <v>359.38</v>
      </c>
      <c r="K126" s="152">
        <v>21562.799999999999</v>
      </c>
      <c r="L126" s="152">
        <v>21</v>
      </c>
      <c r="M126" s="152">
        <v>54014.400000000001</v>
      </c>
      <c r="N126" s="151">
        <v>1.602E-2</v>
      </c>
      <c r="O126" s="151">
        <v>0.96119999999999994</v>
      </c>
      <c r="P126" s="151">
        <v>0</v>
      </c>
      <c r="Q126" s="151">
        <v>0</v>
      </c>
      <c r="R126" s="152"/>
      <c r="S126" s="152" t="s">
        <v>110</v>
      </c>
      <c r="T126" s="152" t="s">
        <v>111</v>
      </c>
      <c r="U126" s="152">
        <v>0.496</v>
      </c>
      <c r="V126" s="152">
        <v>29.759999999999998</v>
      </c>
      <c r="W126" s="152"/>
      <c r="X126" s="152" t="s">
        <v>112</v>
      </c>
      <c r="Y126" s="152" t="s">
        <v>113</v>
      </c>
      <c r="Z126" s="146"/>
      <c r="AA126" s="146"/>
      <c r="AB126" s="146"/>
      <c r="AC126" s="146"/>
      <c r="AD126" s="146"/>
      <c r="AE126" s="146"/>
      <c r="AF126" s="146"/>
      <c r="AG126" s="146" t="s">
        <v>114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5">
      <c r="A127" s="149"/>
      <c r="B127" s="150"/>
      <c r="C127" s="176" t="s">
        <v>264</v>
      </c>
      <c r="D127" s="153"/>
      <c r="E127" s="154">
        <v>60</v>
      </c>
      <c r="F127" s="152"/>
      <c r="G127" s="167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2"/>
      <c r="S127" s="152"/>
      <c r="T127" s="152"/>
      <c r="U127" s="152"/>
      <c r="V127" s="152"/>
      <c r="W127" s="152"/>
      <c r="X127" s="152"/>
      <c r="Y127" s="152"/>
      <c r="Z127" s="146"/>
      <c r="AA127" s="146"/>
      <c r="AB127" s="146"/>
      <c r="AC127" s="146"/>
      <c r="AD127" s="146"/>
      <c r="AE127" s="146"/>
      <c r="AF127" s="146"/>
      <c r="AG127" s="146" t="s">
        <v>116</v>
      </c>
      <c r="AH127" s="146">
        <v>5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0.399999999999999" x14ac:dyDescent="0.25">
      <c r="A128" s="163">
        <v>46</v>
      </c>
      <c r="B128" s="164" t="s">
        <v>195</v>
      </c>
      <c r="C128" s="175" t="s">
        <v>265</v>
      </c>
      <c r="D128" s="165" t="s">
        <v>119</v>
      </c>
      <c r="E128" s="166">
        <v>20</v>
      </c>
      <c r="F128" s="180">
        <v>0</v>
      </c>
      <c r="G128" s="167">
        <f t="shared" si="5"/>
        <v>0</v>
      </c>
      <c r="H128" s="152">
        <v>194.28</v>
      </c>
      <c r="I128" s="152">
        <v>3885.6</v>
      </c>
      <c r="J128" s="152">
        <v>139.72</v>
      </c>
      <c r="K128" s="152">
        <v>2794.4</v>
      </c>
      <c r="L128" s="152">
        <v>21</v>
      </c>
      <c r="M128" s="152">
        <v>8082.8</v>
      </c>
      <c r="N128" s="151">
        <v>2.6409999999999999E-2</v>
      </c>
      <c r="O128" s="151">
        <v>0.5282</v>
      </c>
      <c r="P128" s="151">
        <v>0</v>
      </c>
      <c r="Q128" s="151">
        <v>0</v>
      </c>
      <c r="R128" s="152"/>
      <c r="S128" s="152" t="s">
        <v>110</v>
      </c>
      <c r="T128" s="152" t="s">
        <v>111</v>
      </c>
      <c r="U128" s="152">
        <v>0.60599999999999998</v>
      </c>
      <c r="V128" s="152">
        <v>12.12</v>
      </c>
      <c r="W128" s="152"/>
      <c r="X128" s="152" t="s">
        <v>112</v>
      </c>
      <c r="Y128" s="152" t="s">
        <v>113</v>
      </c>
      <c r="Z128" s="146"/>
      <c r="AA128" s="146"/>
      <c r="AB128" s="146"/>
      <c r="AC128" s="146"/>
      <c r="AD128" s="146"/>
      <c r="AE128" s="146"/>
      <c r="AF128" s="146"/>
      <c r="AG128" s="146" t="s">
        <v>114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5">
      <c r="A129" s="149"/>
      <c r="B129" s="150"/>
      <c r="C129" s="176" t="s">
        <v>266</v>
      </c>
      <c r="D129" s="153"/>
      <c r="E129" s="154">
        <v>20</v>
      </c>
      <c r="F129" s="152"/>
      <c r="G129" s="167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2"/>
      <c r="S129" s="152"/>
      <c r="T129" s="152"/>
      <c r="U129" s="152"/>
      <c r="V129" s="152"/>
      <c r="W129" s="152"/>
      <c r="X129" s="152"/>
      <c r="Y129" s="152"/>
      <c r="Z129" s="146"/>
      <c r="AA129" s="146"/>
      <c r="AB129" s="146"/>
      <c r="AC129" s="146"/>
      <c r="AD129" s="146"/>
      <c r="AE129" s="146"/>
      <c r="AF129" s="146"/>
      <c r="AG129" s="146" t="s">
        <v>116</v>
      </c>
      <c r="AH129" s="146">
        <v>5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0.399999999999999" x14ac:dyDescent="0.25">
      <c r="A130" s="163">
        <v>47</v>
      </c>
      <c r="B130" s="164" t="s">
        <v>224</v>
      </c>
      <c r="C130" s="175" t="s">
        <v>267</v>
      </c>
      <c r="D130" s="165" t="s">
        <v>119</v>
      </c>
      <c r="E130" s="166">
        <v>30</v>
      </c>
      <c r="F130" s="180">
        <v>0</v>
      </c>
      <c r="G130" s="167">
        <f t="shared" si="5"/>
        <v>0</v>
      </c>
      <c r="H130" s="152">
        <v>460.23</v>
      </c>
      <c r="I130" s="152">
        <v>13806.900000000001</v>
      </c>
      <c r="J130" s="152">
        <v>253.77</v>
      </c>
      <c r="K130" s="152">
        <v>7613.1</v>
      </c>
      <c r="L130" s="152">
        <v>21</v>
      </c>
      <c r="M130" s="152">
        <v>25918.2</v>
      </c>
      <c r="N130" s="151">
        <v>3.9690000000000003E-2</v>
      </c>
      <c r="O130" s="151">
        <v>1.1907000000000001</v>
      </c>
      <c r="P130" s="151">
        <v>0</v>
      </c>
      <c r="Q130" s="151">
        <v>0</v>
      </c>
      <c r="R130" s="152"/>
      <c r="S130" s="152" t="s">
        <v>110</v>
      </c>
      <c r="T130" s="152" t="s">
        <v>111</v>
      </c>
      <c r="U130" s="152">
        <v>0.72199999999999998</v>
      </c>
      <c r="V130" s="152">
        <v>21.66</v>
      </c>
      <c r="W130" s="152"/>
      <c r="X130" s="152" t="s">
        <v>112</v>
      </c>
      <c r="Y130" s="152" t="s">
        <v>113</v>
      </c>
      <c r="Z130" s="146"/>
      <c r="AA130" s="146"/>
      <c r="AB130" s="146"/>
      <c r="AC130" s="146"/>
      <c r="AD130" s="146"/>
      <c r="AE130" s="146"/>
      <c r="AF130" s="146"/>
      <c r="AG130" s="146" t="s">
        <v>114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5">
      <c r="A131" s="149"/>
      <c r="B131" s="150"/>
      <c r="C131" s="176" t="s">
        <v>268</v>
      </c>
      <c r="D131" s="153"/>
      <c r="E131" s="154">
        <v>30</v>
      </c>
      <c r="F131" s="152"/>
      <c r="G131" s="167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2"/>
      <c r="S131" s="152"/>
      <c r="T131" s="152"/>
      <c r="U131" s="152"/>
      <c r="V131" s="152"/>
      <c r="W131" s="152"/>
      <c r="X131" s="152"/>
      <c r="Y131" s="152"/>
      <c r="Z131" s="146"/>
      <c r="AA131" s="146"/>
      <c r="AB131" s="146"/>
      <c r="AC131" s="146"/>
      <c r="AD131" s="146"/>
      <c r="AE131" s="146"/>
      <c r="AF131" s="146"/>
      <c r="AG131" s="146" t="s">
        <v>116</v>
      </c>
      <c r="AH131" s="146">
        <v>5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x14ac:dyDescent="0.25">
      <c r="A132" s="163">
        <v>48</v>
      </c>
      <c r="B132" s="164" t="s">
        <v>269</v>
      </c>
      <c r="C132" s="175" t="s">
        <v>270</v>
      </c>
      <c r="D132" s="165" t="s">
        <v>124</v>
      </c>
      <c r="E132" s="166">
        <v>15.41222</v>
      </c>
      <c r="F132" s="180">
        <v>0</v>
      </c>
      <c r="G132" s="167">
        <f t="shared" si="5"/>
        <v>0</v>
      </c>
      <c r="H132" s="152">
        <v>404.8</v>
      </c>
      <c r="I132" s="152">
        <v>6238.8666560000001</v>
      </c>
      <c r="J132" s="152">
        <v>193.2</v>
      </c>
      <c r="K132" s="152">
        <v>2977.6409039999999</v>
      </c>
      <c r="L132" s="152">
        <v>21</v>
      </c>
      <c r="M132" s="152">
        <v>11151.9771</v>
      </c>
      <c r="N132" s="151">
        <v>6.0000000000000002E-5</v>
      </c>
      <c r="O132" s="151">
        <v>9.2473320000000003E-4</v>
      </c>
      <c r="P132" s="151">
        <v>0</v>
      </c>
      <c r="Q132" s="151">
        <v>0</v>
      </c>
      <c r="R132" s="152"/>
      <c r="S132" s="152" t="s">
        <v>110</v>
      </c>
      <c r="T132" s="152" t="s">
        <v>111</v>
      </c>
      <c r="U132" s="152">
        <v>0</v>
      </c>
      <c r="V132" s="152">
        <v>0</v>
      </c>
      <c r="W132" s="152"/>
      <c r="X132" s="152" t="s">
        <v>112</v>
      </c>
      <c r="Y132" s="152" t="s">
        <v>113</v>
      </c>
      <c r="Z132" s="146"/>
      <c r="AA132" s="146"/>
      <c r="AB132" s="146"/>
      <c r="AC132" s="146"/>
      <c r="AD132" s="146"/>
      <c r="AE132" s="146"/>
      <c r="AF132" s="146"/>
      <c r="AG132" s="146" t="s">
        <v>114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5">
      <c r="A133" s="149"/>
      <c r="B133" s="150"/>
      <c r="C133" s="176" t="s">
        <v>271</v>
      </c>
      <c r="D133" s="153"/>
      <c r="E133" s="154">
        <v>2.1690200000000002</v>
      </c>
      <c r="F133" s="152"/>
      <c r="G133" s="167"/>
      <c r="H133" s="152"/>
      <c r="I133" s="152"/>
      <c r="J133" s="152"/>
      <c r="K133" s="152"/>
      <c r="L133" s="152"/>
      <c r="M133" s="152"/>
      <c r="N133" s="151"/>
      <c r="O133" s="151"/>
      <c r="P133" s="151"/>
      <c r="Q133" s="151"/>
      <c r="R133" s="152"/>
      <c r="S133" s="152"/>
      <c r="T133" s="152"/>
      <c r="U133" s="152"/>
      <c r="V133" s="152"/>
      <c r="W133" s="152"/>
      <c r="X133" s="152"/>
      <c r="Y133" s="152"/>
      <c r="Z133" s="146"/>
      <c r="AA133" s="146"/>
      <c r="AB133" s="146"/>
      <c r="AC133" s="146"/>
      <c r="AD133" s="146"/>
      <c r="AE133" s="146"/>
      <c r="AF133" s="146"/>
      <c r="AG133" s="146" t="s">
        <v>116</v>
      </c>
      <c r="AH133" s="146">
        <v>5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5">
      <c r="A134" s="149"/>
      <c r="B134" s="150"/>
      <c r="C134" s="176" t="s">
        <v>272</v>
      </c>
      <c r="D134" s="153"/>
      <c r="E134" s="154">
        <v>13.2432</v>
      </c>
      <c r="F134" s="152"/>
      <c r="G134" s="167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2"/>
      <c r="S134" s="152"/>
      <c r="T134" s="152"/>
      <c r="U134" s="152"/>
      <c r="V134" s="152"/>
      <c r="W134" s="152"/>
      <c r="X134" s="152"/>
      <c r="Y134" s="152"/>
      <c r="Z134" s="146"/>
      <c r="AA134" s="146"/>
      <c r="AB134" s="146"/>
      <c r="AC134" s="146"/>
      <c r="AD134" s="146"/>
      <c r="AE134" s="146"/>
      <c r="AF134" s="146"/>
      <c r="AG134" s="146" t="s">
        <v>116</v>
      </c>
      <c r="AH134" s="146">
        <v>5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x14ac:dyDescent="0.25">
      <c r="A135" s="163">
        <v>49</v>
      </c>
      <c r="B135" s="164" t="s">
        <v>273</v>
      </c>
      <c r="C135" s="175" t="s">
        <v>274</v>
      </c>
      <c r="D135" s="165" t="s">
        <v>109</v>
      </c>
      <c r="E135" s="166">
        <v>13.2432</v>
      </c>
      <c r="F135" s="180">
        <v>0</v>
      </c>
      <c r="G135" s="167">
        <f t="shared" si="5"/>
        <v>0</v>
      </c>
      <c r="H135" s="152">
        <v>21000</v>
      </c>
      <c r="I135" s="152">
        <v>278107.2</v>
      </c>
      <c r="J135" s="152">
        <v>0</v>
      </c>
      <c r="K135" s="152">
        <v>0</v>
      </c>
      <c r="L135" s="152">
        <v>21</v>
      </c>
      <c r="M135" s="152">
        <v>336509.712</v>
      </c>
      <c r="N135" s="151">
        <v>0.55000000000000004</v>
      </c>
      <c r="O135" s="151">
        <v>7.2837600000000009</v>
      </c>
      <c r="P135" s="151">
        <v>0</v>
      </c>
      <c r="Q135" s="151">
        <v>0</v>
      </c>
      <c r="R135" s="152"/>
      <c r="S135" s="152" t="s">
        <v>212</v>
      </c>
      <c r="T135" s="152" t="s">
        <v>111</v>
      </c>
      <c r="U135" s="152">
        <v>0</v>
      </c>
      <c r="V135" s="152">
        <v>0</v>
      </c>
      <c r="W135" s="152"/>
      <c r="X135" s="152" t="s">
        <v>275</v>
      </c>
      <c r="Y135" s="152" t="s">
        <v>113</v>
      </c>
      <c r="Z135" s="146"/>
      <c r="AA135" s="146"/>
      <c r="AB135" s="146"/>
      <c r="AC135" s="146"/>
      <c r="AD135" s="146"/>
      <c r="AE135" s="146"/>
      <c r="AF135" s="146"/>
      <c r="AG135" s="146" t="s">
        <v>276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5">
      <c r="A136" s="149"/>
      <c r="B136" s="150"/>
      <c r="C136" s="176" t="s">
        <v>277</v>
      </c>
      <c r="D136" s="153"/>
      <c r="E136" s="154">
        <v>0.93632000000000004</v>
      </c>
      <c r="F136" s="152"/>
      <c r="G136" s="167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2"/>
      <c r="S136" s="152"/>
      <c r="T136" s="152"/>
      <c r="U136" s="152"/>
      <c r="V136" s="152"/>
      <c r="W136" s="152"/>
      <c r="X136" s="152"/>
      <c r="Y136" s="152"/>
      <c r="Z136" s="146"/>
      <c r="AA136" s="146"/>
      <c r="AB136" s="146"/>
      <c r="AC136" s="146"/>
      <c r="AD136" s="146"/>
      <c r="AE136" s="146"/>
      <c r="AF136" s="146"/>
      <c r="AG136" s="146" t="s">
        <v>116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5">
      <c r="A137" s="149"/>
      <c r="B137" s="150"/>
      <c r="C137" s="176" t="s">
        <v>278</v>
      </c>
      <c r="D137" s="153"/>
      <c r="E137" s="154">
        <v>0.97277000000000002</v>
      </c>
      <c r="F137" s="152"/>
      <c r="G137" s="167"/>
      <c r="H137" s="152"/>
      <c r="I137" s="152"/>
      <c r="J137" s="152"/>
      <c r="K137" s="152"/>
      <c r="L137" s="152"/>
      <c r="M137" s="152"/>
      <c r="N137" s="151"/>
      <c r="O137" s="151"/>
      <c r="P137" s="151"/>
      <c r="Q137" s="151"/>
      <c r="R137" s="152"/>
      <c r="S137" s="152"/>
      <c r="T137" s="152"/>
      <c r="U137" s="152"/>
      <c r="V137" s="152"/>
      <c r="W137" s="152"/>
      <c r="X137" s="152"/>
      <c r="Y137" s="152"/>
      <c r="Z137" s="146"/>
      <c r="AA137" s="146"/>
      <c r="AB137" s="146"/>
      <c r="AC137" s="146"/>
      <c r="AD137" s="146"/>
      <c r="AE137" s="146"/>
      <c r="AF137" s="146"/>
      <c r="AG137" s="146" t="s">
        <v>116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5">
      <c r="A138" s="149"/>
      <c r="B138" s="150"/>
      <c r="C138" s="176" t="s">
        <v>279</v>
      </c>
      <c r="D138" s="153"/>
      <c r="E138" s="154">
        <v>6.4890499999999998</v>
      </c>
      <c r="F138" s="152"/>
      <c r="G138" s="167"/>
      <c r="H138" s="152"/>
      <c r="I138" s="152"/>
      <c r="J138" s="152"/>
      <c r="K138" s="152"/>
      <c r="L138" s="152"/>
      <c r="M138" s="152"/>
      <c r="N138" s="151"/>
      <c r="O138" s="151"/>
      <c r="P138" s="151"/>
      <c r="Q138" s="151"/>
      <c r="R138" s="152"/>
      <c r="S138" s="152"/>
      <c r="T138" s="152"/>
      <c r="U138" s="152"/>
      <c r="V138" s="152"/>
      <c r="W138" s="152"/>
      <c r="X138" s="152"/>
      <c r="Y138" s="152"/>
      <c r="Z138" s="146"/>
      <c r="AA138" s="146"/>
      <c r="AB138" s="146"/>
      <c r="AC138" s="146"/>
      <c r="AD138" s="146"/>
      <c r="AE138" s="146"/>
      <c r="AF138" s="146"/>
      <c r="AG138" s="146" t="s">
        <v>116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5">
      <c r="A139" s="149"/>
      <c r="B139" s="150"/>
      <c r="C139" s="176" t="s">
        <v>280</v>
      </c>
      <c r="D139" s="153"/>
      <c r="E139" s="154">
        <v>3.9897</v>
      </c>
      <c r="F139" s="152"/>
      <c r="G139" s="167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2"/>
      <c r="S139" s="152"/>
      <c r="T139" s="152"/>
      <c r="U139" s="152"/>
      <c r="V139" s="152"/>
      <c r="W139" s="152"/>
      <c r="X139" s="152"/>
      <c r="Y139" s="152"/>
      <c r="Z139" s="146"/>
      <c r="AA139" s="146"/>
      <c r="AB139" s="146"/>
      <c r="AC139" s="146"/>
      <c r="AD139" s="146"/>
      <c r="AE139" s="146"/>
      <c r="AF139" s="146"/>
      <c r="AG139" s="146" t="s">
        <v>116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5">
      <c r="A140" s="149"/>
      <c r="B140" s="150"/>
      <c r="C140" s="176" t="s">
        <v>281</v>
      </c>
      <c r="D140" s="153"/>
      <c r="E140" s="154">
        <v>0.85536000000000001</v>
      </c>
      <c r="F140" s="152"/>
      <c r="G140" s="167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2"/>
      <c r="S140" s="152"/>
      <c r="T140" s="152"/>
      <c r="U140" s="152"/>
      <c r="V140" s="152"/>
      <c r="W140" s="152"/>
      <c r="X140" s="152"/>
      <c r="Y140" s="152"/>
      <c r="Z140" s="146"/>
      <c r="AA140" s="146"/>
      <c r="AB140" s="146"/>
      <c r="AC140" s="146"/>
      <c r="AD140" s="146"/>
      <c r="AE140" s="146"/>
      <c r="AF140" s="146"/>
      <c r="AG140" s="146" t="s">
        <v>116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5">
      <c r="A141" s="163">
        <v>50</v>
      </c>
      <c r="B141" s="164" t="s">
        <v>282</v>
      </c>
      <c r="C141" s="175" t="s">
        <v>283</v>
      </c>
      <c r="D141" s="165" t="s">
        <v>109</v>
      </c>
      <c r="E141" s="166">
        <v>2.1690200000000002</v>
      </c>
      <c r="F141" s="180">
        <v>0</v>
      </c>
      <c r="G141" s="167">
        <f t="shared" si="5"/>
        <v>0</v>
      </c>
      <c r="H141" s="152">
        <v>55400</v>
      </c>
      <c r="I141" s="152">
        <v>120163.70800000001</v>
      </c>
      <c r="J141" s="152">
        <v>0</v>
      </c>
      <c r="K141" s="152">
        <v>0</v>
      </c>
      <c r="L141" s="152">
        <v>21</v>
      </c>
      <c r="M141" s="152">
        <v>145398.08910000001</v>
      </c>
      <c r="N141" s="151">
        <v>0.55000000000000004</v>
      </c>
      <c r="O141" s="151">
        <v>1.1929610000000002</v>
      </c>
      <c r="P141" s="151">
        <v>0</v>
      </c>
      <c r="Q141" s="151">
        <v>0</v>
      </c>
      <c r="R141" s="152"/>
      <c r="S141" s="152" t="s">
        <v>212</v>
      </c>
      <c r="T141" s="152" t="s">
        <v>111</v>
      </c>
      <c r="U141" s="152">
        <v>0</v>
      </c>
      <c r="V141" s="152">
        <v>0</v>
      </c>
      <c r="W141" s="152"/>
      <c r="X141" s="152" t="s">
        <v>275</v>
      </c>
      <c r="Y141" s="152" t="s">
        <v>113</v>
      </c>
      <c r="Z141" s="146"/>
      <c r="AA141" s="146"/>
      <c r="AB141" s="146"/>
      <c r="AC141" s="146"/>
      <c r="AD141" s="146"/>
      <c r="AE141" s="146"/>
      <c r="AF141" s="146"/>
      <c r="AG141" s="146" t="s">
        <v>276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5">
      <c r="A142" s="149"/>
      <c r="B142" s="150"/>
      <c r="C142" s="176" t="s">
        <v>284</v>
      </c>
      <c r="D142" s="153"/>
      <c r="E142" s="154">
        <v>0.31680000000000003</v>
      </c>
      <c r="F142" s="152"/>
      <c r="G142" s="167"/>
      <c r="H142" s="152"/>
      <c r="I142" s="152"/>
      <c r="J142" s="152"/>
      <c r="K142" s="152"/>
      <c r="L142" s="152"/>
      <c r="M142" s="152"/>
      <c r="N142" s="151"/>
      <c r="O142" s="151"/>
      <c r="P142" s="151"/>
      <c r="Q142" s="151"/>
      <c r="R142" s="152"/>
      <c r="S142" s="152"/>
      <c r="T142" s="152"/>
      <c r="U142" s="152"/>
      <c r="V142" s="152"/>
      <c r="W142" s="152"/>
      <c r="X142" s="152"/>
      <c r="Y142" s="152"/>
      <c r="Z142" s="146"/>
      <c r="AA142" s="146"/>
      <c r="AB142" s="146"/>
      <c r="AC142" s="146"/>
      <c r="AD142" s="146"/>
      <c r="AE142" s="146"/>
      <c r="AF142" s="146"/>
      <c r="AG142" s="146" t="s">
        <v>116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5">
      <c r="A143" s="149"/>
      <c r="B143" s="150"/>
      <c r="C143" s="176" t="s">
        <v>285</v>
      </c>
      <c r="D143" s="153"/>
      <c r="E143" s="154">
        <v>0.26400000000000001</v>
      </c>
      <c r="F143" s="152"/>
      <c r="G143" s="167"/>
      <c r="H143" s="152"/>
      <c r="I143" s="152"/>
      <c r="J143" s="152"/>
      <c r="K143" s="152"/>
      <c r="L143" s="152"/>
      <c r="M143" s="152"/>
      <c r="N143" s="151"/>
      <c r="O143" s="151"/>
      <c r="P143" s="151"/>
      <c r="Q143" s="151"/>
      <c r="R143" s="152"/>
      <c r="S143" s="152"/>
      <c r="T143" s="152"/>
      <c r="U143" s="152"/>
      <c r="V143" s="152"/>
      <c r="W143" s="152"/>
      <c r="X143" s="152"/>
      <c r="Y143" s="152"/>
      <c r="Z143" s="146"/>
      <c r="AA143" s="146"/>
      <c r="AB143" s="146"/>
      <c r="AC143" s="146"/>
      <c r="AD143" s="146"/>
      <c r="AE143" s="146"/>
      <c r="AF143" s="146"/>
      <c r="AG143" s="146" t="s">
        <v>116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5">
      <c r="A144" s="149"/>
      <c r="B144" s="150"/>
      <c r="C144" s="176" t="s">
        <v>286</v>
      </c>
      <c r="D144" s="153"/>
      <c r="E144" s="154">
        <v>0.26400000000000001</v>
      </c>
      <c r="F144" s="152"/>
      <c r="G144" s="167"/>
      <c r="H144" s="152"/>
      <c r="I144" s="152"/>
      <c r="J144" s="152"/>
      <c r="K144" s="152"/>
      <c r="L144" s="152"/>
      <c r="M144" s="152"/>
      <c r="N144" s="151"/>
      <c r="O144" s="151"/>
      <c r="P144" s="151"/>
      <c r="Q144" s="151"/>
      <c r="R144" s="152"/>
      <c r="S144" s="152"/>
      <c r="T144" s="152"/>
      <c r="U144" s="152"/>
      <c r="V144" s="152"/>
      <c r="W144" s="152"/>
      <c r="X144" s="152"/>
      <c r="Y144" s="152"/>
      <c r="Z144" s="146"/>
      <c r="AA144" s="146"/>
      <c r="AB144" s="146"/>
      <c r="AC144" s="146"/>
      <c r="AD144" s="146"/>
      <c r="AE144" s="146"/>
      <c r="AF144" s="146"/>
      <c r="AG144" s="146" t="s">
        <v>116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5">
      <c r="A145" s="149"/>
      <c r="B145" s="150"/>
      <c r="C145" s="176" t="s">
        <v>287</v>
      </c>
      <c r="D145" s="153"/>
      <c r="E145" s="154">
        <v>1.32422</v>
      </c>
      <c r="F145" s="152"/>
      <c r="G145" s="167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2"/>
      <c r="S145" s="152"/>
      <c r="T145" s="152"/>
      <c r="U145" s="152"/>
      <c r="V145" s="152"/>
      <c r="W145" s="152"/>
      <c r="X145" s="152"/>
      <c r="Y145" s="152"/>
      <c r="Z145" s="146"/>
      <c r="AA145" s="146"/>
      <c r="AB145" s="146"/>
      <c r="AC145" s="146"/>
      <c r="AD145" s="146"/>
      <c r="AE145" s="146"/>
      <c r="AF145" s="146"/>
      <c r="AG145" s="146" t="s">
        <v>116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x14ac:dyDescent="0.25">
      <c r="A146" s="169">
        <v>51</v>
      </c>
      <c r="B146" s="170" t="s">
        <v>288</v>
      </c>
      <c r="C146" s="177" t="s">
        <v>289</v>
      </c>
      <c r="D146" s="171" t="s">
        <v>0</v>
      </c>
      <c r="E146" s="172">
        <v>11222.1482</v>
      </c>
      <c r="F146" s="181">
        <v>0</v>
      </c>
      <c r="G146" s="167">
        <f t="shared" si="5"/>
        <v>0</v>
      </c>
      <c r="H146" s="152">
        <v>0</v>
      </c>
      <c r="I146" s="152">
        <v>0</v>
      </c>
      <c r="J146" s="152">
        <v>7</v>
      </c>
      <c r="K146" s="152">
        <v>78555.037400000001</v>
      </c>
      <c r="L146" s="152">
        <v>21</v>
      </c>
      <c r="M146" s="152">
        <v>95051.598399999988</v>
      </c>
      <c r="N146" s="151">
        <v>0</v>
      </c>
      <c r="O146" s="151">
        <v>0</v>
      </c>
      <c r="P146" s="151">
        <v>0</v>
      </c>
      <c r="Q146" s="151">
        <v>0</v>
      </c>
      <c r="R146" s="152"/>
      <c r="S146" s="152" t="s">
        <v>110</v>
      </c>
      <c r="T146" s="152" t="s">
        <v>111</v>
      </c>
      <c r="U146" s="152">
        <v>0</v>
      </c>
      <c r="V146" s="152">
        <v>0</v>
      </c>
      <c r="W146" s="152"/>
      <c r="X146" s="152" t="s">
        <v>146</v>
      </c>
      <c r="Y146" s="152" t="s">
        <v>113</v>
      </c>
      <c r="Z146" s="146"/>
      <c r="AA146" s="146"/>
      <c r="AB146" s="146"/>
      <c r="AC146" s="146"/>
      <c r="AD146" s="146"/>
      <c r="AE146" s="146"/>
      <c r="AF146" s="146"/>
      <c r="AG146" s="146" t="s">
        <v>147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5">
      <c r="A147" s="157" t="s">
        <v>105</v>
      </c>
      <c r="B147" s="158" t="s">
        <v>70</v>
      </c>
      <c r="C147" s="174" t="s">
        <v>71</v>
      </c>
      <c r="D147" s="159"/>
      <c r="E147" s="160"/>
      <c r="F147" s="161"/>
      <c r="G147" s="162">
        <f>SUM(G148:G158)</f>
        <v>0</v>
      </c>
      <c r="H147" s="156"/>
      <c r="I147" s="156">
        <v>65348.9</v>
      </c>
      <c r="J147" s="156"/>
      <c r="K147" s="156">
        <v>205229.56</v>
      </c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AG147" t="s">
        <v>106</v>
      </c>
    </row>
    <row r="148" spans="1:60" x14ac:dyDescent="0.25">
      <c r="A148" s="169">
        <v>52</v>
      </c>
      <c r="B148" s="170" t="s">
        <v>290</v>
      </c>
      <c r="C148" s="177" t="s">
        <v>291</v>
      </c>
      <c r="D148" s="171" t="s">
        <v>119</v>
      </c>
      <c r="E148" s="172">
        <v>6</v>
      </c>
      <c r="F148" s="181">
        <v>0</v>
      </c>
      <c r="G148" s="173">
        <f>PRODUCT(E148,F148)</f>
        <v>0</v>
      </c>
      <c r="H148" s="152">
        <v>1593.99</v>
      </c>
      <c r="I148" s="152">
        <v>9563.94</v>
      </c>
      <c r="J148" s="152">
        <v>264.01</v>
      </c>
      <c r="K148" s="152">
        <v>1584.06</v>
      </c>
      <c r="L148" s="152">
        <v>21</v>
      </c>
      <c r="M148" s="152">
        <v>13489.08</v>
      </c>
      <c r="N148" s="151">
        <v>2.5200000000000001E-3</v>
      </c>
      <c r="O148" s="151">
        <v>1.5120000000000001E-2</v>
      </c>
      <c r="P148" s="151">
        <v>0</v>
      </c>
      <c r="Q148" s="151">
        <v>0</v>
      </c>
      <c r="R148" s="152"/>
      <c r="S148" s="152" t="s">
        <v>110</v>
      </c>
      <c r="T148" s="152" t="s">
        <v>111</v>
      </c>
      <c r="U148" s="152">
        <v>0.29554999999999998</v>
      </c>
      <c r="V148" s="152">
        <v>1.7732999999999999</v>
      </c>
      <c r="W148" s="152"/>
      <c r="X148" s="152" t="s">
        <v>112</v>
      </c>
      <c r="Y148" s="152" t="s">
        <v>113</v>
      </c>
      <c r="Z148" s="146"/>
      <c r="AA148" s="146"/>
      <c r="AB148" s="146"/>
      <c r="AC148" s="146"/>
      <c r="AD148" s="146"/>
      <c r="AE148" s="146"/>
      <c r="AF148" s="146"/>
      <c r="AG148" s="146" t="s">
        <v>114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0.399999999999999" x14ac:dyDescent="0.25">
      <c r="A149" s="169">
        <v>53</v>
      </c>
      <c r="B149" s="170" t="s">
        <v>292</v>
      </c>
      <c r="C149" s="177" t="s">
        <v>293</v>
      </c>
      <c r="D149" s="171" t="s">
        <v>119</v>
      </c>
      <c r="E149" s="172">
        <v>14</v>
      </c>
      <c r="F149" s="181">
        <v>0</v>
      </c>
      <c r="G149" s="173">
        <f t="shared" ref="G149:G158" si="6">PRODUCT(E149,F149)</f>
        <v>0</v>
      </c>
      <c r="H149" s="152">
        <v>296.22000000000003</v>
      </c>
      <c r="I149" s="152">
        <v>4147.08</v>
      </c>
      <c r="J149" s="152">
        <v>216.78</v>
      </c>
      <c r="K149" s="152">
        <v>3034.92</v>
      </c>
      <c r="L149" s="152">
        <v>21</v>
      </c>
      <c r="M149" s="152">
        <v>8690.2199999999993</v>
      </c>
      <c r="N149" s="151">
        <v>2.5999999999999999E-3</v>
      </c>
      <c r="O149" s="151">
        <v>3.6400000000000002E-2</v>
      </c>
      <c r="P149" s="151">
        <v>0</v>
      </c>
      <c r="Q149" s="151">
        <v>0</v>
      </c>
      <c r="R149" s="152"/>
      <c r="S149" s="152" t="s">
        <v>110</v>
      </c>
      <c r="T149" s="152" t="s">
        <v>110</v>
      </c>
      <c r="U149" s="152">
        <v>0.38585000000000003</v>
      </c>
      <c r="V149" s="152">
        <v>5.4019000000000004</v>
      </c>
      <c r="W149" s="152"/>
      <c r="X149" s="152" t="s">
        <v>112</v>
      </c>
      <c r="Y149" s="152" t="s">
        <v>113</v>
      </c>
      <c r="Z149" s="146"/>
      <c r="AA149" s="146"/>
      <c r="AB149" s="146"/>
      <c r="AC149" s="146"/>
      <c r="AD149" s="146"/>
      <c r="AE149" s="146"/>
      <c r="AF149" s="146"/>
      <c r="AG149" s="146" t="s">
        <v>114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30.6" x14ac:dyDescent="0.25">
      <c r="A150" s="163">
        <v>54</v>
      </c>
      <c r="B150" s="164" t="s">
        <v>294</v>
      </c>
      <c r="C150" s="175" t="s">
        <v>295</v>
      </c>
      <c r="D150" s="165" t="s">
        <v>119</v>
      </c>
      <c r="E150" s="166">
        <v>18</v>
      </c>
      <c r="F150" s="180">
        <v>0</v>
      </c>
      <c r="G150" s="173">
        <f t="shared" si="6"/>
        <v>0</v>
      </c>
      <c r="H150" s="152">
        <v>2212.61</v>
      </c>
      <c r="I150" s="152">
        <v>39826.980000000003</v>
      </c>
      <c r="J150" s="152">
        <v>529.39</v>
      </c>
      <c r="K150" s="152">
        <v>9529.02</v>
      </c>
      <c r="L150" s="152">
        <v>21</v>
      </c>
      <c r="M150" s="152">
        <v>59720.76</v>
      </c>
      <c r="N150" s="151">
        <v>3.2799999999999999E-3</v>
      </c>
      <c r="O150" s="151">
        <v>5.9039999999999995E-2</v>
      </c>
      <c r="P150" s="151">
        <v>0</v>
      </c>
      <c r="Q150" s="151">
        <v>0</v>
      </c>
      <c r="R150" s="152"/>
      <c r="S150" s="152" t="s">
        <v>110</v>
      </c>
      <c r="T150" s="152" t="s">
        <v>111</v>
      </c>
      <c r="U150" s="152">
        <v>0.56452999999999998</v>
      </c>
      <c r="V150" s="152">
        <v>10.161539999999999</v>
      </c>
      <c r="W150" s="152"/>
      <c r="X150" s="152" t="s">
        <v>112</v>
      </c>
      <c r="Y150" s="152" t="s">
        <v>113</v>
      </c>
      <c r="Z150" s="146"/>
      <c r="AA150" s="146"/>
      <c r="AB150" s="146"/>
      <c r="AC150" s="146"/>
      <c r="AD150" s="146"/>
      <c r="AE150" s="146"/>
      <c r="AF150" s="146"/>
      <c r="AG150" s="146" t="s">
        <v>114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5">
      <c r="A151" s="149"/>
      <c r="B151" s="150"/>
      <c r="C151" s="176" t="s">
        <v>296</v>
      </c>
      <c r="D151" s="153"/>
      <c r="E151" s="154">
        <v>18</v>
      </c>
      <c r="F151" s="152"/>
      <c r="G151" s="173"/>
      <c r="H151" s="152"/>
      <c r="I151" s="152"/>
      <c r="J151" s="152"/>
      <c r="K151" s="152"/>
      <c r="L151" s="152"/>
      <c r="M151" s="152"/>
      <c r="N151" s="151"/>
      <c r="O151" s="151"/>
      <c r="P151" s="151"/>
      <c r="Q151" s="151"/>
      <c r="R151" s="152"/>
      <c r="S151" s="152"/>
      <c r="T151" s="152"/>
      <c r="U151" s="152"/>
      <c r="V151" s="152"/>
      <c r="W151" s="152"/>
      <c r="X151" s="152"/>
      <c r="Y151" s="152"/>
      <c r="Z151" s="146"/>
      <c r="AA151" s="146"/>
      <c r="AB151" s="146"/>
      <c r="AC151" s="146"/>
      <c r="AD151" s="146"/>
      <c r="AE151" s="146"/>
      <c r="AF151" s="146"/>
      <c r="AG151" s="146" t="s">
        <v>116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20.399999999999999" x14ac:dyDescent="0.25">
      <c r="A152" s="169">
        <v>55</v>
      </c>
      <c r="B152" s="170" t="s">
        <v>297</v>
      </c>
      <c r="C152" s="177" t="s">
        <v>298</v>
      </c>
      <c r="D152" s="171" t="s">
        <v>119</v>
      </c>
      <c r="E152" s="172">
        <v>6</v>
      </c>
      <c r="F152" s="181">
        <v>0</v>
      </c>
      <c r="G152" s="173">
        <f t="shared" si="6"/>
        <v>0</v>
      </c>
      <c r="H152" s="152">
        <v>0</v>
      </c>
      <c r="I152" s="152">
        <v>0</v>
      </c>
      <c r="J152" s="152">
        <v>45</v>
      </c>
      <c r="K152" s="152">
        <v>270</v>
      </c>
      <c r="L152" s="152">
        <v>21</v>
      </c>
      <c r="M152" s="152">
        <v>326.7</v>
      </c>
      <c r="N152" s="151">
        <v>0</v>
      </c>
      <c r="O152" s="151">
        <v>0</v>
      </c>
      <c r="P152" s="151">
        <v>2.0500000000000002E-3</v>
      </c>
      <c r="Q152" s="151">
        <v>1.2300000000000002E-2</v>
      </c>
      <c r="R152" s="152"/>
      <c r="S152" s="152" t="s">
        <v>110</v>
      </c>
      <c r="T152" s="152" t="s">
        <v>111</v>
      </c>
      <c r="U152" s="152">
        <v>5.2900000000000003E-2</v>
      </c>
      <c r="V152" s="152">
        <v>0.31740000000000002</v>
      </c>
      <c r="W152" s="152"/>
      <c r="X152" s="152" t="s">
        <v>112</v>
      </c>
      <c r="Y152" s="152" t="s">
        <v>113</v>
      </c>
      <c r="Z152" s="146"/>
      <c r="AA152" s="146"/>
      <c r="AB152" s="146"/>
      <c r="AC152" s="146"/>
      <c r="AD152" s="146"/>
      <c r="AE152" s="146"/>
      <c r="AF152" s="146"/>
      <c r="AG152" s="146" t="s">
        <v>114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5">
      <c r="A153" s="163">
        <v>56</v>
      </c>
      <c r="B153" s="164" t="s">
        <v>299</v>
      </c>
      <c r="C153" s="175" t="s">
        <v>300</v>
      </c>
      <c r="D153" s="165" t="s">
        <v>150</v>
      </c>
      <c r="E153" s="166">
        <v>18</v>
      </c>
      <c r="F153" s="180">
        <v>0</v>
      </c>
      <c r="G153" s="173">
        <f t="shared" si="6"/>
        <v>0</v>
      </c>
      <c r="H153" s="152">
        <v>0</v>
      </c>
      <c r="I153" s="152">
        <v>0</v>
      </c>
      <c r="J153" s="152">
        <v>38</v>
      </c>
      <c r="K153" s="152">
        <v>684</v>
      </c>
      <c r="L153" s="152">
        <v>21</v>
      </c>
      <c r="M153" s="152">
        <v>827.64</v>
      </c>
      <c r="N153" s="151">
        <v>0</v>
      </c>
      <c r="O153" s="151">
        <v>0</v>
      </c>
      <c r="P153" s="151">
        <v>6.8999999999999997E-4</v>
      </c>
      <c r="Q153" s="151">
        <v>1.2419999999999999E-2</v>
      </c>
      <c r="R153" s="152"/>
      <c r="S153" s="152" t="s">
        <v>110</v>
      </c>
      <c r="T153" s="152" t="s">
        <v>111</v>
      </c>
      <c r="U153" s="152">
        <v>6.5549999999999997E-2</v>
      </c>
      <c r="V153" s="152">
        <v>1.1798999999999999</v>
      </c>
      <c r="W153" s="152"/>
      <c r="X153" s="152" t="s">
        <v>112</v>
      </c>
      <c r="Y153" s="152" t="s">
        <v>113</v>
      </c>
      <c r="Z153" s="146"/>
      <c r="AA153" s="146"/>
      <c r="AB153" s="146"/>
      <c r="AC153" s="146"/>
      <c r="AD153" s="146"/>
      <c r="AE153" s="146"/>
      <c r="AF153" s="146"/>
      <c r="AG153" s="146" t="s">
        <v>114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5">
      <c r="A154" s="149"/>
      <c r="B154" s="150"/>
      <c r="C154" s="176" t="s">
        <v>301</v>
      </c>
      <c r="D154" s="153"/>
      <c r="E154" s="154">
        <v>18</v>
      </c>
      <c r="F154" s="152"/>
      <c r="G154" s="173"/>
      <c r="H154" s="152"/>
      <c r="I154" s="152"/>
      <c r="J154" s="152"/>
      <c r="K154" s="152"/>
      <c r="L154" s="152"/>
      <c r="M154" s="152"/>
      <c r="N154" s="151"/>
      <c r="O154" s="151"/>
      <c r="P154" s="151"/>
      <c r="Q154" s="151"/>
      <c r="R154" s="152"/>
      <c r="S154" s="152"/>
      <c r="T154" s="152"/>
      <c r="U154" s="152"/>
      <c r="V154" s="152"/>
      <c r="W154" s="152"/>
      <c r="X154" s="152"/>
      <c r="Y154" s="152"/>
      <c r="Z154" s="146"/>
      <c r="AA154" s="146"/>
      <c r="AB154" s="146"/>
      <c r="AC154" s="146"/>
      <c r="AD154" s="146"/>
      <c r="AE154" s="146"/>
      <c r="AF154" s="146"/>
      <c r="AG154" s="146" t="s">
        <v>116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20.399999999999999" x14ac:dyDescent="0.25">
      <c r="A155" s="163">
        <v>57</v>
      </c>
      <c r="B155" s="164" t="s">
        <v>302</v>
      </c>
      <c r="C155" s="175" t="s">
        <v>303</v>
      </c>
      <c r="D155" s="165" t="s">
        <v>119</v>
      </c>
      <c r="E155" s="166">
        <v>18</v>
      </c>
      <c r="F155" s="180">
        <v>0</v>
      </c>
      <c r="G155" s="173">
        <f t="shared" si="6"/>
        <v>0</v>
      </c>
      <c r="H155" s="152">
        <v>0</v>
      </c>
      <c r="I155" s="152">
        <v>0</v>
      </c>
      <c r="J155" s="152">
        <v>49</v>
      </c>
      <c r="K155" s="152">
        <v>882</v>
      </c>
      <c r="L155" s="152">
        <v>21</v>
      </c>
      <c r="M155" s="152">
        <v>1067.22</v>
      </c>
      <c r="N155" s="151">
        <v>0</v>
      </c>
      <c r="O155" s="151">
        <v>0</v>
      </c>
      <c r="P155" s="151">
        <v>3.3600000000000001E-3</v>
      </c>
      <c r="Q155" s="151">
        <v>6.0480000000000006E-2</v>
      </c>
      <c r="R155" s="152"/>
      <c r="S155" s="152" t="s">
        <v>110</v>
      </c>
      <c r="T155" s="152" t="s">
        <v>111</v>
      </c>
      <c r="U155" s="152">
        <v>7.9350000000000004E-2</v>
      </c>
      <c r="V155" s="152">
        <v>1.4283000000000001</v>
      </c>
      <c r="W155" s="152"/>
      <c r="X155" s="152" t="s">
        <v>112</v>
      </c>
      <c r="Y155" s="152" t="s">
        <v>113</v>
      </c>
      <c r="Z155" s="146"/>
      <c r="AA155" s="146"/>
      <c r="AB155" s="146"/>
      <c r="AC155" s="146"/>
      <c r="AD155" s="146"/>
      <c r="AE155" s="146"/>
      <c r="AF155" s="146"/>
      <c r="AG155" s="146" t="s">
        <v>114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5">
      <c r="A156" s="149"/>
      <c r="B156" s="150"/>
      <c r="C156" s="176" t="s">
        <v>304</v>
      </c>
      <c r="D156" s="153"/>
      <c r="E156" s="154">
        <v>18</v>
      </c>
      <c r="F156" s="152"/>
      <c r="G156" s="173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2"/>
      <c r="U156" s="152"/>
      <c r="V156" s="152"/>
      <c r="W156" s="152"/>
      <c r="X156" s="152"/>
      <c r="Y156" s="152"/>
      <c r="Z156" s="146"/>
      <c r="AA156" s="146"/>
      <c r="AB156" s="146"/>
      <c r="AC156" s="146"/>
      <c r="AD156" s="146"/>
      <c r="AE156" s="146"/>
      <c r="AF156" s="146"/>
      <c r="AG156" s="146" t="s">
        <v>116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30.6" x14ac:dyDescent="0.25">
      <c r="A157" s="169">
        <v>58</v>
      </c>
      <c r="B157" s="170" t="s">
        <v>305</v>
      </c>
      <c r="C157" s="177" t="s">
        <v>306</v>
      </c>
      <c r="D157" s="171" t="s">
        <v>211</v>
      </c>
      <c r="E157" s="172">
        <v>3</v>
      </c>
      <c r="F157" s="181">
        <v>0</v>
      </c>
      <c r="G157" s="173">
        <f t="shared" si="6"/>
        <v>0</v>
      </c>
      <c r="H157" s="152">
        <v>0</v>
      </c>
      <c r="I157" s="152">
        <v>0</v>
      </c>
      <c r="J157" s="152">
        <v>58000</v>
      </c>
      <c r="K157" s="152">
        <v>174000</v>
      </c>
      <c r="L157" s="152">
        <v>21</v>
      </c>
      <c r="M157" s="152">
        <v>210540</v>
      </c>
      <c r="N157" s="151">
        <v>0</v>
      </c>
      <c r="O157" s="151">
        <v>0</v>
      </c>
      <c r="P157" s="151">
        <v>0</v>
      </c>
      <c r="Q157" s="151">
        <v>0</v>
      </c>
      <c r="R157" s="152"/>
      <c r="S157" s="152" t="s">
        <v>212</v>
      </c>
      <c r="T157" s="152" t="s">
        <v>111</v>
      </c>
      <c r="U157" s="152">
        <v>0</v>
      </c>
      <c r="V157" s="152">
        <v>0</v>
      </c>
      <c r="W157" s="152"/>
      <c r="X157" s="152" t="s">
        <v>112</v>
      </c>
      <c r="Y157" s="152" t="s">
        <v>113</v>
      </c>
      <c r="Z157" s="146"/>
      <c r="AA157" s="146"/>
      <c r="AB157" s="146"/>
      <c r="AC157" s="146"/>
      <c r="AD157" s="146"/>
      <c r="AE157" s="146"/>
      <c r="AF157" s="146"/>
      <c r="AG157" s="146" t="s">
        <v>114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x14ac:dyDescent="0.25">
      <c r="A158" s="169">
        <v>59</v>
      </c>
      <c r="B158" s="170" t="s">
        <v>307</v>
      </c>
      <c r="C158" s="177" t="s">
        <v>308</v>
      </c>
      <c r="D158" s="171" t="s">
        <v>0</v>
      </c>
      <c r="E158" s="172">
        <v>2652.73</v>
      </c>
      <c r="F158" s="181">
        <v>0</v>
      </c>
      <c r="G158" s="173">
        <f t="shared" si="6"/>
        <v>0</v>
      </c>
      <c r="H158" s="152">
        <v>0</v>
      </c>
      <c r="I158" s="152">
        <v>0</v>
      </c>
      <c r="J158" s="152">
        <v>2</v>
      </c>
      <c r="K158" s="152">
        <v>5305.46</v>
      </c>
      <c r="L158" s="152">
        <v>21</v>
      </c>
      <c r="M158" s="152">
        <v>6419.6066000000001</v>
      </c>
      <c r="N158" s="151">
        <v>0</v>
      </c>
      <c r="O158" s="151">
        <v>0</v>
      </c>
      <c r="P158" s="151">
        <v>0</v>
      </c>
      <c r="Q158" s="151">
        <v>0</v>
      </c>
      <c r="R158" s="152"/>
      <c r="S158" s="152" t="s">
        <v>110</v>
      </c>
      <c r="T158" s="152" t="s">
        <v>111</v>
      </c>
      <c r="U158" s="152">
        <v>0</v>
      </c>
      <c r="V158" s="152">
        <v>0</v>
      </c>
      <c r="W158" s="152"/>
      <c r="X158" s="152" t="s">
        <v>146</v>
      </c>
      <c r="Y158" s="152" t="s">
        <v>113</v>
      </c>
      <c r="Z158" s="146"/>
      <c r="AA158" s="146"/>
      <c r="AB158" s="146"/>
      <c r="AC158" s="146"/>
      <c r="AD158" s="146"/>
      <c r="AE158" s="146"/>
      <c r="AF158" s="146"/>
      <c r="AG158" s="146" t="s">
        <v>147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5">
      <c r="A159" s="157" t="s">
        <v>105</v>
      </c>
      <c r="B159" s="158" t="s">
        <v>72</v>
      </c>
      <c r="C159" s="174" t="s">
        <v>73</v>
      </c>
      <c r="D159" s="159"/>
      <c r="E159" s="160"/>
      <c r="F159" s="161"/>
      <c r="G159" s="162">
        <f>SUM(G160:G179)</f>
        <v>0</v>
      </c>
      <c r="H159" s="156"/>
      <c r="I159" s="156">
        <v>158623.91</v>
      </c>
      <c r="J159" s="156"/>
      <c r="K159" s="156">
        <v>171988.48000000001</v>
      </c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AG159" t="s">
        <v>106</v>
      </c>
    </row>
    <row r="160" spans="1:60" ht="20.399999999999999" x14ac:dyDescent="0.25">
      <c r="A160" s="163">
        <v>60</v>
      </c>
      <c r="B160" s="164" t="s">
        <v>309</v>
      </c>
      <c r="C160" s="175" t="s">
        <v>310</v>
      </c>
      <c r="D160" s="165" t="s">
        <v>124</v>
      </c>
      <c r="E160" s="166">
        <v>16</v>
      </c>
      <c r="F160" s="180">
        <v>0</v>
      </c>
      <c r="G160" s="167">
        <f>PRODUCT(E160,F160)</f>
        <v>0</v>
      </c>
      <c r="H160" s="152">
        <v>0</v>
      </c>
      <c r="I160" s="152">
        <v>0</v>
      </c>
      <c r="J160" s="152">
        <v>117</v>
      </c>
      <c r="K160" s="152">
        <v>1872</v>
      </c>
      <c r="L160" s="152">
        <v>21</v>
      </c>
      <c r="M160" s="152">
        <v>2265.12</v>
      </c>
      <c r="N160" s="151">
        <v>0</v>
      </c>
      <c r="O160" s="151">
        <v>0</v>
      </c>
      <c r="P160" s="151">
        <v>3.4000000000000002E-2</v>
      </c>
      <c r="Q160" s="151">
        <v>0.54400000000000004</v>
      </c>
      <c r="R160" s="152"/>
      <c r="S160" s="152" t="s">
        <v>110</v>
      </c>
      <c r="T160" s="152" t="s">
        <v>111</v>
      </c>
      <c r="U160" s="152">
        <v>0.22</v>
      </c>
      <c r="V160" s="152">
        <v>3.52</v>
      </c>
      <c r="W160" s="152"/>
      <c r="X160" s="152" t="s">
        <v>112</v>
      </c>
      <c r="Y160" s="152" t="s">
        <v>113</v>
      </c>
      <c r="Z160" s="146"/>
      <c r="AA160" s="146"/>
      <c r="AB160" s="146"/>
      <c r="AC160" s="146"/>
      <c r="AD160" s="146"/>
      <c r="AE160" s="146"/>
      <c r="AF160" s="146"/>
      <c r="AG160" s="146" t="s">
        <v>114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5">
      <c r="A161" s="149"/>
      <c r="B161" s="150"/>
      <c r="C161" s="176" t="s">
        <v>311</v>
      </c>
      <c r="D161" s="153"/>
      <c r="E161" s="154">
        <v>16</v>
      </c>
      <c r="F161" s="152"/>
      <c r="G161" s="167"/>
      <c r="H161" s="152"/>
      <c r="I161" s="152"/>
      <c r="J161" s="152"/>
      <c r="K161" s="152"/>
      <c r="L161" s="152"/>
      <c r="M161" s="152"/>
      <c r="N161" s="151"/>
      <c r="O161" s="151"/>
      <c r="P161" s="151"/>
      <c r="Q161" s="151"/>
      <c r="R161" s="152"/>
      <c r="S161" s="152"/>
      <c r="T161" s="152"/>
      <c r="U161" s="152"/>
      <c r="V161" s="152"/>
      <c r="W161" s="152"/>
      <c r="X161" s="152"/>
      <c r="Y161" s="152"/>
      <c r="Z161" s="146"/>
      <c r="AA161" s="146"/>
      <c r="AB161" s="146"/>
      <c r="AC161" s="146"/>
      <c r="AD161" s="146"/>
      <c r="AE161" s="146"/>
      <c r="AF161" s="146"/>
      <c r="AG161" s="146" t="s">
        <v>116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0.399999999999999" x14ac:dyDescent="0.25">
      <c r="A162" s="163">
        <v>61</v>
      </c>
      <c r="B162" s="164" t="s">
        <v>312</v>
      </c>
      <c r="C162" s="175" t="s">
        <v>313</v>
      </c>
      <c r="D162" s="165" t="s">
        <v>124</v>
      </c>
      <c r="E162" s="166">
        <v>144</v>
      </c>
      <c r="F162" s="180">
        <v>0</v>
      </c>
      <c r="G162" s="167">
        <f t="shared" ref="G162:G179" si="7">PRODUCT(E162,F162)</f>
        <v>0</v>
      </c>
      <c r="H162" s="152">
        <v>0</v>
      </c>
      <c r="I162" s="152">
        <v>0</v>
      </c>
      <c r="J162" s="152">
        <v>65</v>
      </c>
      <c r="K162" s="152">
        <v>9360</v>
      </c>
      <c r="L162" s="152">
        <v>21</v>
      </c>
      <c r="M162" s="152">
        <v>11325.6</v>
      </c>
      <c r="N162" s="151">
        <v>0</v>
      </c>
      <c r="O162" s="151">
        <v>0</v>
      </c>
      <c r="P162" s="151">
        <v>4.2000000000000003E-2</v>
      </c>
      <c r="Q162" s="151">
        <v>6.048</v>
      </c>
      <c r="R162" s="152"/>
      <c r="S162" s="152" t="s">
        <v>110</v>
      </c>
      <c r="T162" s="152" t="s">
        <v>111</v>
      </c>
      <c r="U162" s="152">
        <v>0.14199999999999999</v>
      </c>
      <c r="V162" s="152">
        <v>20.447999999999997</v>
      </c>
      <c r="W162" s="152"/>
      <c r="X162" s="152" t="s">
        <v>112</v>
      </c>
      <c r="Y162" s="152" t="s">
        <v>113</v>
      </c>
      <c r="Z162" s="146"/>
      <c r="AA162" s="146"/>
      <c r="AB162" s="146"/>
      <c r="AC162" s="146"/>
      <c r="AD162" s="146"/>
      <c r="AE162" s="146"/>
      <c r="AF162" s="146"/>
      <c r="AG162" s="146" t="s">
        <v>114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5">
      <c r="A163" s="149"/>
      <c r="B163" s="150"/>
      <c r="C163" s="176" t="s">
        <v>314</v>
      </c>
      <c r="D163" s="153"/>
      <c r="E163" s="154">
        <v>144</v>
      </c>
      <c r="F163" s="152"/>
      <c r="G163" s="167"/>
      <c r="H163" s="152"/>
      <c r="I163" s="152"/>
      <c r="J163" s="152"/>
      <c r="K163" s="152"/>
      <c r="L163" s="152"/>
      <c r="M163" s="152"/>
      <c r="N163" s="151"/>
      <c r="O163" s="151"/>
      <c r="P163" s="151"/>
      <c r="Q163" s="151"/>
      <c r="R163" s="152"/>
      <c r="S163" s="152"/>
      <c r="T163" s="152"/>
      <c r="U163" s="152"/>
      <c r="V163" s="152"/>
      <c r="W163" s="152"/>
      <c r="X163" s="152"/>
      <c r="Y163" s="152"/>
      <c r="Z163" s="146"/>
      <c r="AA163" s="146"/>
      <c r="AB163" s="146"/>
      <c r="AC163" s="146"/>
      <c r="AD163" s="146"/>
      <c r="AE163" s="146"/>
      <c r="AF163" s="146"/>
      <c r="AG163" s="146" t="s">
        <v>116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0.399999999999999" x14ac:dyDescent="0.25">
      <c r="A164" s="163">
        <v>62</v>
      </c>
      <c r="B164" s="164" t="s">
        <v>315</v>
      </c>
      <c r="C164" s="175" t="s">
        <v>316</v>
      </c>
      <c r="D164" s="165" t="s">
        <v>119</v>
      </c>
      <c r="E164" s="166">
        <v>9</v>
      </c>
      <c r="F164" s="180">
        <v>0</v>
      </c>
      <c r="G164" s="167">
        <f t="shared" si="7"/>
        <v>0</v>
      </c>
      <c r="H164" s="152">
        <v>0</v>
      </c>
      <c r="I164" s="152">
        <v>0</v>
      </c>
      <c r="J164" s="152">
        <v>34</v>
      </c>
      <c r="K164" s="152">
        <v>306</v>
      </c>
      <c r="L164" s="152">
        <v>21</v>
      </c>
      <c r="M164" s="152">
        <v>370.26</v>
      </c>
      <c r="N164" s="151">
        <v>0</v>
      </c>
      <c r="O164" s="151">
        <v>0</v>
      </c>
      <c r="P164" s="151">
        <v>2.3E-2</v>
      </c>
      <c r="Q164" s="151">
        <v>0.20699999999999999</v>
      </c>
      <c r="R164" s="152"/>
      <c r="S164" s="152" t="s">
        <v>110</v>
      </c>
      <c r="T164" s="152" t="s">
        <v>111</v>
      </c>
      <c r="U164" s="152">
        <v>8.4000000000000005E-2</v>
      </c>
      <c r="V164" s="152">
        <v>0.75600000000000001</v>
      </c>
      <c r="W164" s="152"/>
      <c r="X164" s="152" t="s">
        <v>112</v>
      </c>
      <c r="Y164" s="152" t="s">
        <v>113</v>
      </c>
      <c r="Z164" s="146"/>
      <c r="AA164" s="146"/>
      <c r="AB164" s="146"/>
      <c r="AC164" s="146"/>
      <c r="AD164" s="146"/>
      <c r="AE164" s="146"/>
      <c r="AF164" s="146"/>
      <c r="AG164" s="146" t="s">
        <v>114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5">
      <c r="A165" s="149"/>
      <c r="B165" s="150"/>
      <c r="C165" s="176" t="s">
        <v>317</v>
      </c>
      <c r="D165" s="153"/>
      <c r="E165" s="154">
        <v>9</v>
      </c>
      <c r="F165" s="152">
        <v>0</v>
      </c>
      <c r="G165" s="167"/>
      <c r="H165" s="152"/>
      <c r="I165" s="152"/>
      <c r="J165" s="152"/>
      <c r="K165" s="152"/>
      <c r="L165" s="152"/>
      <c r="M165" s="152"/>
      <c r="N165" s="151"/>
      <c r="O165" s="151"/>
      <c r="P165" s="151"/>
      <c r="Q165" s="151"/>
      <c r="R165" s="152"/>
      <c r="S165" s="152"/>
      <c r="T165" s="152"/>
      <c r="U165" s="152"/>
      <c r="V165" s="152"/>
      <c r="W165" s="152"/>
      <c r="X165" s="152"/>
      <c r="Y165" s="152"/>
      <c r="Z165" s="146"/>
      <c r="AA165" s="146"/>
      <c r="AB165" s="146"/>
      <c r="AC165" s="146"/>
      <c r="AD165" s="146"/>
      <c r="AE165" s="146"/>
      <c r="AF165" s="146"/>
      <c r="AG165" s="146" t="s">
        <v>116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0.399999999999999" x14ac:dyDescent="0.25">
      <c r="A166" s="163">
        <v>63</v>
      </c>
      <c r="B166" s="164" t="s">
        <v>318</v>
      </c>
      <c r="C166" s="175" t="s">
        <v>319</v>
      </c>
      <c r="D166" s="165" t="s">
        <v>124</v>
      </c>
      <c r="E166" s="166">
        <v>16</v>
      </c>
      <c r="F166" s="180">
        <v>0</v>
      </c>
      <c r="G166" s="167">
        <f t="shared" si="7"/>
        <v>0</v>
      </c>
      <c r="H166" s="152">
        <v>0</v>
      </c>
      <c r="I166" s="152">
        <v>0</v>
      </c>
      <c r="J166" s="152">
        <v>272</v>
      </c>
      <c r="K166" s="152">
        <v>4352</v>
      </c>
      <c r="L166" s="152">
        <v>21</v>
      </c>
      <c r="M166" s="152">
        <v>5265.92</v>
      </c>
      <c r="N166" s="151">
        <v>0</v>
      </c>
      <c r="O166" s="151">
        <v>0</v>
      </c>
      <c r="P166" s="151">
        <v>0</v>
      </c>
      <c r="Q166" s="151">
        <v>0</v>
      </c>
      <c r="R166" s="152"/>
      <c r="S166" s="152" t="s">
        <v>110</v>
      </c>
      <c r="T166" s="152" t="s">
        <v>111</v>
      </c>
      <c r="U166" s="152">
        <v>0.57699999999999996</v>
      </c>
      <c r="V166" s="152">
        <v>9.2319999999999993</v>
      </c>
      <c r="W166" s="152"/>
      <c r="X166" s="152" t="s">
        <v>112</v>
      </c>
      <c r="Y166" s="152" t="s">
        <v>113</v>
      </c>
      <c r="Z166" s="146"/>
      <c r="AA166" s="146"/>
      <c r="AB166" s="146"/>
      <c r="AC166" s="146"/>
      <c r="AD166" s="146"/>
      <c r="AE166" s="146"/>
      <c r="AF166" s="146"/>
      <c r="AG166" s="146" t="s">
        <v>114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5">
      <c r="A167" s="149"/>
      <c r="B167" s="150"/>
      <c r="C167" s="176" t="s">
        <v>320</v>
      </c>
      <c r="D167" s="153"/>
      <c r="E167" s="154">
        <v>16</v>
      </c>
      <c r="F167" s="152"/>
      <c r="G167" s="167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2"/>
      <c r="S167" s="152"/>
      <c r="T167" s="152"/>
      <c r="U167" s="152"/>
      <c r="V167" s="152"/>
      <c r="W167" s="152"/>
      <c r="X167" s="152"/>
      <c r="Y167" s="152"/>
      <c r="Z167" s="146"/>
      <c r="AA167" s="146"/>
      <c r="AB167" s="146"/>
      <c r="AC167" s="146"/>
      <c r="AD167" s="146"/>
      <c r="AE167" s="146"/>
      <c r="AF167" s="146"/>
      <c r="AG167" s="146" t="s">
        <v>116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0.399999999999999" x14ac:dyDescent="0.25">
      <c r="A168" s="163">
        <v>64</v>
      </c>
      <c r="B168" s="164" t="s">
        <v>321</v>
      </c>
      <c r="C168" s="175" t="s">
        <v>322</v>
      </c>
      <c r="D168" s="165" t="s">
        <v>124</v>
      </c>
      <c r="E168" s="166">
        <v>144</v>
      </c>
      <c r="F168" s="180">
        <v>0</v>
      </c>
      <c r="G168" s="167">
        <f t="shared" si="7"/>
        <v>0</v>
      </c>
      <c r="H168" s="152">
        <v>988.85</v>
      </c>
      <c r="I168" s="152">
        <v>142394.4</v>
      </c>
      <c r="J168" s="152">
        <v>591.15</v>
      </c>
      <c r="K168" s="152">
        <v>85125.599999999991</v>
      </c>
      <c r="L168" s="152">
        <v>21</v>
      </c>
      <c r="M168" s="152">
        <v>275299.20000000001</v>
      </c>
      <c r="N168" s="151">
        <v>7.2279999999999997E-2</v>
      </c>
      <c r="O168" s="151">
        <v>10.40832</v>
      </c>
      <c r="P168" s="151">
        <v>0</v>
      </c>
      <c r="Q168" s="151">
        <v>0</v>
      </c>
      <c r="R168" s="152"/>
      <c r="S168" s="152" t="s">
        <v>110</v>
      </c>
      <c r="T168" s="152" t="s">
        <v>111</v>
      </c>
      <c r="U168" s="152">
        <v>0.65</v>
      </c>
      <c r="V168" s="152">
        <v>93.600000000000009</v>
      </c>
      <c r="W168" s="152"/>
      <c r="X168" s="152" t="s">
        <v>112</v>
      </c>
      <c r="Y168" s="152" t="s">
        <v>113</v>
      </c>
      <c r="Z168" s="146"/>
      <c r="AA168" s="146"/>
      <c r="AB168" s="146"/>
      <c r="AC168" s="146"/>
      <c r="AD168" s="146"/>
      <c r="AE168" s="146"/>
      <c r="AF168" s="146"/>
      <c r="AG168" s="146" t="s">
        <v>114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5">
      <c r="A169" s="149"/>
      <c r="B169" s="150"/>
      <c r="C169" s="176" t="s">
        <v>241</v>
      </c>
      <c r="D169" s="153"/>
      <c r="E169" s="154">
        <v>144</v>
      </c>
      <c r="F169" s="152"/>
      <c r="G169" s="167"/>
      <c r="H169" s="152"/>
      <c r="I169" s="152"/>
      <c r="J169" s="152"/>
      <c r="K169" s="152"/>
      <c r="L169" s="152"/>
      <c r="M169" s="152"/>
      <c r="N169" s="151"/>
      <c r="O169" s="151"/>
      <c r="P169" s="151"/>
      <c r="Q169" s="151"/>
      <c r="R169" s="152"/>
      <c r="S169" s="152"/>
      <c r="T169" s="152"/>
      <c r="U169" s="152"/>
      <c r="V169" s="152"/>
      <c r="W169" s="152"/>
      <c r="X169" s="152"/>
      <c r="Y169" s="152"/>
      <c r="Z169" s="146"/>
      <c r="AA169" s="146"/>
      <c r="AB169" s="146"/>
      <c r="AC169" s="146"/>
      <c r="AD169" s="146"/>
      <c r="AE169" s="146"/>
      <c r="AF169" s="146"/>
      <c r="AG169" s="146" t="s">
        <v>116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0.399999999999999" x14ac:dyDescent="0.25">
      <c r="A170" s="163">
        <v>65</v>
      </c>
      <c r="B170" s="164" t="s">
        <v>323</v>
      </c>
      <c r="C170" s="175" t="s">
        <v>324</v>
      </c>
      <c r="D170" s="165" t="s">
        <v>119</v>
      </c>
      <c r="E170" s="166">
        <v>52.5</v>
      </c>
      <c r="F170" s="180">
        <v>0</v>
      </c>
      <c r="G170" s="167">
        <f t="shared" si="7"/>
        <v>0</v>
      </c>
      <c r="H170" s="152">
        <v>14.01</v>
      </c>
      <c r="I170" s="152">
        <v>735.52499999999998</v>
      </c>
      <c r="J170" s="152">
        <v>267.99</v>
      </c>
      <c r="K170" s="152">
        <v>14069.475</v>
      </c>
      <c r="L170" s="152">
        <v>21</v>
      </c>
      <c r="M170" s="152">
        <v>17914.05</v>
      </c>
      <c r="N170" s="151">
        <v>1.0000000000000001E-5</v>
      </c>
      <c r="O170" s="151">
        <v>5.2500000000000008E-4</v>
      </c>
      <c r="P170" s="151">
        <v>0</v>
      </c>
      <c r="Q170" s="151">
        <v>0</v>
      </c>
      <c r="R170" s="152"/>
      <c r="S170" s="152" t="s">
        <v>110</v>
      </c>
      <c r="T170" s="152" t="s">
        <v>111</v>
      </c>
      <c r="U170" s="152">
        <v>0.45</v>
      </c>
      <c r="V170" s="152">
        <v>23.625</v>
      </c>
      <c r="W170" s="152"/>
      <c r="X170" s="152" t="s">
        <v>112</v>
      </c>
      <c r="Y170" s="152" t="s">
        <v>113</v>
      </c>
      <c r="Z170" s="146"/>
      <c r="AA170" s="146"/>
      <c r="AB170" s="146"/>
      <c r="AC170" s="146"/>
      <c r="AD170" s="146"/>
      <c r="AE170" s="146"/>
      <c r="AF170" s="146"/>
      <c r="AG170" s="146" t="s">
        <v>114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5">
      <c r="A171" s="149"/>
      <c r="B171" s="150"/>
      <c r="C171" s="176" t="s">
        <v>325</v>
      </c>
      <c r="D171" s="153"/>
      <c r="E171" s="154">
        <v>4.5</v>
      </c>
      <c r="F171" s="152"/>
      <c r="G171" s="167"/>
      <c r="H171" s="152"/>
      <c r="I171" s="152"/>
      <c r="J171" s="152"/>
      <c r="K171" s="152"/>
      <c r="L171" s="152"/>
      <c r="M171" s="152"/>
      <c r="N171" s="151"/>
      <c r="O171" s="151"/>
      <c r="P171" s="151"/>
      <c r="Q171" s="151"/>
      <c r="R171" s="152"/>
      <c r="S171" s="152"/>
      <c r="T171" s="152"/>
      <c r="U171" s="152"/>
      <c r="V171" s="152"/>
      <c r="W171" s="152"/>
      <c r="X171" s="152"/>
      <c r="Y171" s="152"/>
      <c r="Z171" s="146"/>
      <c r="AA171" s="146"/>
      <c r="AB171" s="146"/>
      <c r="AC171" s="146"/>
      <c r="AD171" s="146"/>
      <c r="AE171" s="146"/>
      <c r="AF171" s="146"/>
      <c r="AG171" s="146" t="s">
        <v>116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5">
      <c r="A172" s="149"/>
      <c r="B172" s="150"/>
      <c r="C172" s="176" t="s">
        <v>326</v>
      </c>
      <c r="D172" s="153"/>
      <c r="E172" s="154">
        <v>48</v>
      </c>
      <c r="F172" s="152"/>
      <c r="G172" s="167"/>
      <c r="H172" s="152"/>
      <c r="I172" s="152"/>
      <c r="J172" s="152"/>
      <c r="K172" s="152"/>
      <c r="L172" s="152"/>
      <c r="M172" s="152"/>
      <c r="N172" s="151"/>
      <c r="O172" s="151"/>
      <c r="P172" s="151"/>
      <c r="Q172" s="151"/>
      <c r="R172" s="152"/>
      <c r="S172" s="152"/>
      <c r="T172" s="152"/>
      <c r="U172" s="152"/>
      <c r="V172" s="152"/>
      <c r="W172" s="152"/>
      <c r="X172" s="152"/>
      <c r="Y172" s="152"/>
      <c r="Z172" s="146"/>
      <c r="AA172" s="146"/>
      <c r="AB172" s="146"/>
      <c r="AC172" s="146"/>
      <c r="AD172" s="146"/>
      <c r="AE172" s="146"/>
      <c r="AF172" s="146"/>
      <c r="AG172" s="146" t="s">
        <v>116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30.6" x14ac:dyDescent="0.25">
      <c r="A173" s="163">
        <v>66</v>
      </c>
      <c r="B173" s="164" t="s">
        <v>327</v>
      </c>
      <c r="C173" s="175" t="s">
        <v>328</v>
      </c>
      <c r="D173" s="165" t="s">
        <v>124</v>
      </c>
      <c r="E173" s="166">
        <v>144</v>
      </c>
      <c r="F173" s="180">
        <v>0</v>
      </c>
      <c r="G173" s="167">
        <f t="shared" si="7"/>
        <v>0</v>
      </c>
      <c r="H173" s="152">
        <v>2.3199999999999998</v>
      </c>
      <c r="I173" s="152">
        <v>334.08</v>
      </c>
      <c r="J173" s="152">
        <v>29.68</v>
      </c>
      <c r="K173" s="152">
        <v>4273.92</v>
      </c>
      <c r="L173" s="152">
        <v>21</v>
      </c>
      <c r="M173" s="152">
        <v>5575.68</v>
      </c>
      <c r="N173" s="151">
        <v>3.0000000000000001E-5</v>
      </c>
      <c r="O173" s="151">
        <v>4.3200000000000001E-3</v>
      </c>
      <c r="P173" s="151">
        <v>0</v>
      </c>
      <c r="Q173" s="151">
        <v>0</v>
      </c>
      <c r="R173" s="152"/>
      <c r="S173" s="152" t="s">
        <v>110</v>
      </c>
      <c r="T173" s="152" t="s">
        <v>111</v>
      </c>
      <c r="U173" s="152">
        <v>5.3999999999999999E-2</v>
      </c>
      <c r="V173" s="152">
        <v>7.7759999999999998</v>
      </c>
      <c r="W173" s="152"/>
      <c r="X173" s="152" t="s">
        <v>112</v>
      </c>
      <c r="Y173" s="152" t="s">
        <v>113</v>
      </c>
      <c r="Z173" s="146"/>
      <c r="AA173" s="146"/>
      <c r="AB173" s="146"/>
      <c r="AC173" s="146"/>
      <c r="AD173" s="146"/>
      <c r="AE173" s="146"/>
      <c r="AF173" s="146"/>
      <c r="AG173" s="146" t="s">
        <v>114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5">
      <c r="A174" s="149"/>
      <c r="B174" s="150"/>
      <c r="C174" s="176" t="s">
        <v>329</v>
      </c>
      <c r="D174" s="153"/>
      <c r="E174" s="154">
        <v>144</v>
      </c>
      <c r="F174" s="152"/>
      <c r="G174" s="167"/>
      <c r="H174" s="152"/>
      <c r="I174" s="152"/>
      <c r="J174" s="152"/>
      <c r="K174" s="152"/>
      <c r="L174" s="152"/>
      <c r="M174" s="152"/>
      <c r="N174" s="151"/>
      <c r="O174" s="151"/>
      <c r="P174" s="151"/>
      <c r="Q174" s="151"/>
      <c r="R174" s="152"/>
      <c r="S174" s="152"/>
      <c r="T174" s="152"/>
      <c r="U174" s="152"/>
      <c r="V174" s="152"/>
      <c r="W174" s="152"/>
      <c r="X174" s="152"/>
      <c r="Y174" s="152"/>
      <c r="Z174" s="146"/>
      <c r="AA174" s="146"/>
      <c r="AB174" s="146"/>
      <c r="AC174" s="146"/>
      <c r="AD174" s="146"/>
      <c r="AE174" s="146"/>
      <c r="AF174" s="146"/>
      <c r="AG174" s="146" t="s">
        <v>116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0.399999999999999" x14ac:dyDescent="0.25">
      <c r="A175" s="163">
        <v>67</v>
      </c>
      <c r="B175" s="164" t="s">
        <v>330</v>
      </c>
      <c r="C175" s="175" t="s">
        <v>331</v>
      </c>
      <c r="D175" s="165" t="s">
        <v>119</v>
      </c>
      <c r="E175" s="166">
        <v>9</v>
      </c>
      <c r="F175" s="180">
        <v>0</v>
      </c>
      <c r="G175" s="167">
        <f t="shared" si="7"/>
        <v>0</v>
      </c>
      <c r="H175" s="152">
        <v>1594.67</v>
      </c>
      <c r="I175" s="152">
        <v>14352.03</v>
      </c>
      <c r="J175" s="152">
        <v>591.33000000000004</v>
      </c>
      <c r="K175" s="152">
        <v>5321.97</v>
      </c>
      <c r="L175" s="152">
        <v>21</v>
      </c>
      <c r="M175" s="152">
        <v>23805.54</v>
      </c>
      <c r="N175" s="151">
        <v>1.427E-2</v>
      </c>
      <c r="O175" s="151">
        <v>0.12842999999999999</v>
      </c>
      <c r="P175" s="151">
        <v>0</v>
      </c>
      <c r="Q175" s="151">
        <v>0</v>
      </c>
      <c r="R175" s="152"/>
      <c r="S175" s="152" t="s">
        <v>110</v>
      </c>
      <c r="T175" s="152" t="s">
        <v>111</v>
      </c>
      <c r="U175" s="152">
        <v>0.42</v>
      </c>
      <c r="V175" s="152">
        <v>3.78</v>
      </c>
      <c r="W175" s="152"/>
      <c r="X175" s="152" t="s">
        <v>112</v>
      </c>
      <c r="Y175" s="152" t="s">
        <v>113</v>
      </c>
      <c r="Z175" s="146"/>
      <c r="AA175" s="146"/>
      <c r="AB175" s="146"/>
      <c r="AC175" s="146"/>
      <c r="AD175" s="146"/>
      <c r="AE175" s="146"/>
      <c r="AF175" s="146"/>
      <c r="AG175" s="146" t="s">
        <v>114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5">
      <c r="A176" s="149"/>
      <c r="B176" s="150"/>
      <c r="C176" s="176" t="s">
        <v>317</v>
      </c>
      <c r="D176" s="153"/>
      <c r="E176" s="154">
        <v>9</v>
      </c>
      <c r="F176" s="152"/>
      <c r="G176" s="167"/>
      <c r="H176" s="152"/>
      <c r="I176" s="152"/>
      <c r="J176" s="152"/>
      <c r="K176" s="152"/>
      <c r="L176" s="152"/>
      <c r="M176" s="152"/>
      <c r="N176" s="151"/>
      <c r="O176" s="151"/>
      <c r="P176" s="151"/>
      <c r="Q176" s="151"/>
      <c r="R176" s="152"/>
      <c r="S176" s="152"/>
      <c r="T176" s="152"/>
      <c r="U176" s="152"/>
      <c r="V176" s="152"/>
      <c r="W176" s="152"/>
      <c r="X176" s="152"/>
      <c r="Y176" s="152"/>
      <c r="Z176" s="146"/>
      <c r="AA176" s="146"/>
      <c r="AB176" s="146"/>
      <c r="AC176" s="146"/>
      <c r="AD176" s="146"/>
      <c r="AE176" s="146"/>
      <c r="AF176" s="146"/>
      <c r="AG176" s="146" t="s">
        <v>116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x14ac:dyDescent="0.25">
      <c r="A177" s="163">
        <v>68</v>
      </c>
      <c r="B177" s="164" t="s">
        <v>332</v>
      </c>
      <c r="C177" s="175" t="s">
        <v>333</v>
      </c>
      <c r="D177" s="165" t="s">
        <v>119</v>
      </c>
      <c r="E177" s="166">
        <v>18</v>
      </c>
      <c r="F177" s="180">
        <v>0</v>
      </c>
      <c r="G177" s="167">
        <f t="shared" si="7"/>
        <v>0</v>
      </c>
      <c r="H177" s="152">
        <v>0</v>
      </c>
      <c r="I177" s="152">
        <v>0</v>
      </c>
      <c r="J177" s="152">
        <v>779</v>
      </c>
      <c r="K177" s="152">
        <v>14022</v>
      </c>
      <c r="L177" s="152">
        <v>21</v>
      </c>
      <c r="M177" s="152">
        <v>16966.62</v>
      </c>
      <c r="N177" s="151">
        <v>2.5000000000000001E-4</v>
      </c>
      <c r="O177" s="151">
        <v>4.5000000000000005E-3</v>
      </c>
      <c r="P177" s="151">
        <v>0</v>
      </c>
      <c r="Q177" s="151">
        <v>0</v>
      </c>
      <c r="R177" s="152"/>
      <c r="S177" s="152" t="s">
        <v>212</v>
      </c>
      <c r="T177" s="152" t="s">
        <v>111</v>
      </c>
      <c r="U177" s="152">
        <v>0.05</v>
      </c>
      <c r="V177" s="152">
        <v>0.9</v>
      </c>
      <c r="W177" s="152"/>
      <c r="X177" s="152" t="s">
        <v>112</v>
      </c>
      <c r="Y177" s="152" t="s">
        <v>113</v>
      </c>
      <c r="Z177" s="146"/>
      <c r="AA177" s="146"/>
      <c r="AB177" s="146"/>
      <c r="AC177" s="146"/>
      <c r="AD177" s="146"/>
      <c r="AE177" s="146"/>
      <c r="AF177" s="146"/>
      <c r="AG177" s="146" t="s">
        <v>114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5">
      <c r="A178" s="149"/>
      <c r="B178" s="150"/>
      <c r="C178" s="176" t="s">
        <v>334</v>
      </c>
      <c r="D178" s="153"/>
      <c r="E178" s="154">
        <v>18</v>
      </c>
      <c r="F178" s="152"/>
      <c r="G178" s="167"/>
      <c r="H178" s="152"/>
      <c r="I178" s="152"/>
      <c r="J178" s="152"/>
      <c r="K178" s="152"/>
      <c r="L178" s="152"/>
      <c r="M178" s="152"/>
      <c r="N178" s="151"/>
      <c r="O178" s="151"/>
      <c r="P178" s="151"/>
      <c r="Q178" s="151"/>
      <c r="R178" s="152"/>
      <c r="S178" s="152"/>
      <c r="T178" s="152"/>
      <c r="U178" s="152"/>
      <c r="V178" s="152"/>
      <c r="W178" s="152"/>
      <c r="X178" s="152"/>
      <c r="Y178" s="152"/>
      <c r="Z178" s="146"/>
      <c r="AA178" s="146"/>
      <c r="AB178" s="146"/>
      <c r="AC178" s="146"/>
      <c r="AD178" s="146"/>
      <c r="AE178" s="146"/>
      <c r="AF178" s="146"/>
      <c r="AG178" s="146" t="s">
        <v>116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x14ac:dyDescent="0.25">
      <c r="A179" s="169">
        <v>69</v>
      </c>
      <c r="B179" s="170" t="s">
        <v>335</v>
      </c>
      <c r="C179" s="177" t="s">
        <v>336</v>
      </c>
      <c r="D179" s="171" t="s">
        <v>0</v>
      </c>
      <c r="E179" s="172">
        <v>2978.49</v>
      </c>
      <c r="F179" s="181">
        <v>0</v>
      </c>
      <c r="G179" s="167">
        <f t="shared" si="7"/>
        <v>0</v>
      </c>
      <c r="H179" s="152">
        <v>0</v>
      </c>
      <c r="I179" s="152">
        <v>0</v>
      </c>
      <c r="J179" s="152">
        <v>11</v>
      </c>
      <c r="K179" s="152">
        <v>32763.39</v>
      </c>
      <c r="L179" s="152">
        <v>21</v>
      </c>
      <c r="M179" s="152">
        <v>39643.7019</v>
      </c>
      <c r="N179" s="151">
        <v>0</v>
      </c>
      <c r="O179" s="151">
        <v>0</v>
      </c>
      <c r="P179" s="151">
        <v>0</v>
      </c>
      <c r="Q179" s="151">
        <v>0</v>
      </c>
      <c r="R179" s="152"/>
      <c r="S179" s="152" t="s">
        <v>110</v>
      </c>
      <c r="T179" s="152" t="s">
        <v>111</v>
      </c>
      <c r="U179" s="152">
        <v>2.3E-2</v>
      </c>
      <c r="V179" s="152">
        <v>68.505269999999996</v>
      </c>
      <c r="W179" s="152"/>
      <c r="X179" s="152" t="s">
        <v>146</v>
      </c>
      <c r="Y179" s="152" t="s">
        <v>113</v>
      </c>
      <c r="Z179" s="146"/>
      <c r="AA179" s="146"/>
      <c r="AB179" s="146"/>
      <c r="AC179" s="146"/>
      <c r="AD179" s="146"/>
      <c r="AE179" s="146"/>
      <c r="AF179" s="146"/>
      <c r="AG179" s="146" t="s">
        <v>147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5">
      <c r="A180" s="157" t="s">
        <v>105</v>
      </c>
      <c r="B180" s="158" t="s">
        <v>74</v>
      </c>
      <c r="C180" s="174" t="s">
        <v>75</v>
      </c>
      <c r="D180" s="159"/>
      <c r="E180" s="160"/>
      <c r="F180" s="161"/>
      <c r="G180" s="162">
        <f>SUM(G181:G186)</f>
        <v>0</v>
      </c>
      <c r="H180" s="156"/>
      <c r="I180" s="156">
        <v>0</v>
      </c>
      <c r="J180" s="156"/>
      <c r="K180" s="156">
        <v>28619.99</v>
      </c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AG180" t="s">
        <v>106</v>
      </c>
    </row>
    <row r="181" spans="1:60" x14ac:dyDescent="0.25">
      <c r="A181" s="169">
        <v>70</v>
      </c>
      <c r="B181" s="170" t="s">
        <v>337</v>
      </c>
      <c r="C181" s="177" t="s">
        <v>338</v>
      </c>
      <c r="D181" s="171" t="s">
        <v>145</v>
      </c>
      <c r="E181" s="172">
        <v>15.803419999999999</v>
      </c>
      <c r="F181" s="181">
        <v>0</v>
      </c>
      <c r="G181" s="173">
        <f>PRODUCT(E181,F181)</f>
        <v>0</v>
      </c>
      <c r="H181" s="152">
        <v>0</v>
      </c>
      <c r="I181" s="152">
        <v>0</v>
      </c>
      <c r="J181" s="152">
        <v>580</v>
      </c>
      <c r="K181" s="152">
        <v>9165.9835999999996</v>
      </c>
      <c r="L181" s="152">
        <v>21</v>
      </c>
      <c r="M181" s="152">
        <v>11090.835799999999</v>
      </c>
      <c r="N181" s="151">
        <v>0</v>
      </c>
      <c r="O181" s="151">
        <v>0</v>
      </c>
      <c r="P181" s="151">
        <v>0</v>
      </c>
      <c r="Q181" s="151">
        <v>0</v>
      </c>
      <c r="R181" s="152"/>
      <c r="S181" s="152" t="s">
        <v>110</v>
      </c>
      <c r="T181" s="152" t="s">
        <v>111</v>
      </c>
      <c r="U181" s="152">
        <v>0.93300000000000005</v>
      </c>
      <c r="V181" s="152">
        <v>14.744590860000001</v>
      </c>
      <c r="W181" s="152"/>
      <c r="X181" s="152" t="s">
        <v>339</v>
      </c>
      <c r="Y181" s="152" t="s">
        <v>113</v>
      </c>
      <c r="Z181" s="146"/>
      <c r="AA181" s="146"/>
      <c r="AB181" s="146"/>
      <c r="AC181" s="146"/>
      <c r="AD181" s="146"/>
      <c r="AE181" s="146"/>
      <c r="AF181" s="146"/>
      <c r="AG181" s="146" t="s">
        <v>340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5">
      <c r="A182" s="169">
        <v>71</v>
      </c>
      <c r="B182" s="170" t="s">
        <v>341</v>
      </c>
      <c r="C182" s="177" t="s">
        <v>342</v>
      </c>
      <c r="D182" s="171" t="s">
        <v>145</v>
      </c>
      <c r="E182" s="172">
        <v>15.803419999999999</v>
      </c>
      <c r="F182" s="181">
        <v>0</v>
      </c>
      <c r="G182" s="173">
        <f t="shared" ref="G182:G186" si="8">PRODUCT(E182,F182)</f>
        <v>0</v>
      </c>
      <c r="H182" s="152">
        <v>0</v>
      </c>
      <c r="I182" s="152">
        <v>0</v>
      </c>
      <c r="J182" s="152">
        <v>325</v>
      </c>
      <c r="K182" s="152">
        <v>5136.1115</v>
      </c>
      <c r="L182" s="152">
        <v>21</v>
      </c>
      <c r="M182" s="152">
        <v>6214.6930999999995</v>
      </c>
      <c r="N182" s="151">
        <v>0</v>
      </c>
      <c r="O182" s="151">
        <v>0</v>
      </c>
      <c r="P182" s="151">
        <v>0</v>
      </c>
      <c r="Q182" s="151">
        <v>0</v>
      </c>
      <c r="R182" s="152"/>
      <c r="S182" s="152" t="s">
        <v>110</v>
      </c>
      <c r="T182" s="152" t="s">
        <v>111</v>
      </c>
      <c r="U182" s="152">
        <v>0.49</v>
      </c>
      <c r="V182" s="152">
        <v>7.7436757999999992</v>
      </c>
      <c r="W182" s="152"/>
      <c r="X182" s="152" t="s">
        <v>339</v>
      </c>
      <c r="Y182" s="152" t="s">
        <v>113</v>
      </c>
      <c r="Z182" s="146"/>
      <c r="AA182" s="146"/>
      <c r="AB182" s="146"/>
      <c r="AC182" s="146"/>
      <c r="AD182" s="146"/>
      <c r="AE182" s="146"/>
      <c r="AF182" s="146"/>
      <c r="AG182" s="146" t="s">
        <v>340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x14ac:dyDescent="0.25">
      <c r="A183" s="169">
        <v>72</v>
      </c>
      <c r="B183" s="170" t="s">
        <v>343</v>
      </c>
      <c r="C183" s="177" t="s">
        <v>344</v>
      </c>
      <c r="D183" s="171" t="s">
        <v>145</v>
      </c>
      <c r="E183" s="172">
        <v>15.803419999999999</v>
      </c>
      <c r="F183" s="181">
        <v>0</v>
      </c>
      <c r="G183" s="173">
        <f t="shared" si="8"/>
        <v>0</v>
      </c>
      <c r="H183" s="152">
        <v>0</v>
      </c>
      <c r="I183" s="152">
        <v>0</v>
      </c>
      <c r="J183" s="152">
        <v>16</v>
      </c>
      <c r="K183" s="152">
        <v>252.85471999999999</v>
      </c>
      <c r="L183" s="152">
        <v>21</v>
      </c>
      <c r="M183" s="152">
        <v>305.94849999999997</v>
      </c>
      <c r="N183" s="151">
        <v>0</v>
      </c>
      <c r="O183" s="151">
        <v>0</v>
      </c>
      <c r="P183" s="151">
        <v>0</v>
      </c>
      <c r="Q183" s="151">
        <v>0</v>
      </c>
      <c r="R183" s="152"/>
      <c r="S183" s="152" t="s">
        <v>110</v>
      </c>
      <c r="T183" s="152" t="s">
        <v>111</v>
      </c>
      <c r="U183" s="152">
        <v>0</v>
      </c>
      <c r="V183" s="152">
        <v>0</v>
      </c>
      <c r="W183" s="152"/>
      <c r="X183" s="152" t="s">
        <v>339</v>
      </c>
      <c r="Y183" s="152" t="s">
        <v>113</v>
      </c>
      <c r="Z183" s="146"/>
      <c r="AA183" s="146"/>
      <c r="AB183" s="146"/>
      <c r="AC183" s="146"/>
      <c r="AD183" s="146"/>
      <c r="AE183" s="146"/>
      <c r="AF183" s="146"/>
      <c r="AG183" s="146" t="s">
        <v>340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x14ac:dyDescent="0.25">
      <c r="A184" s="169">
        <v>73</v>
      </c>
      <c r="B184" s="170" t="s">
        <v>345</v>
      </c>
      <c r="C184" s="177" t="s">
        <v>346</v>
      </c>
      <c r="D184" s="171" t="s">
        <v>145</v>
      </c>
      <c r="E184" s="172">
        <v>15.803419999999999</v>
      </c>
      <c r="F184" s="181">
        <v>0</v>
      </c>
      <c r="G184" s="173">
        <f t="shared" si="8"/>
        <v>0</v>
      </c>
      <c r="H184" s="152">
        <v>0</v>
      </c>
      <c r="I184" s="152">
        <v>0</v>
      </c>
      <c r="J184" s="152">
        <v>356</v>
      </c>
      <c r="K184" s="152">
        <v>5626.0175199999994</v>
      </c>
      <c r="L184" s="152">
        <v>21</v>
      </c>
      <c r="M184" s="152">
        <v>6807.4842000000008</v>
      </c>
      <c r="N184" s="151">
        <v>0</v>
      </c>
      <c r="O184" s="151">
        <v>0</v>
      </c>
      <c r="P184" s="151">
        <v>0</v>
      </c>
      <c r="Q184" s="151">
        <v>0</v>
      </c>
      <c r="R184" s="152"/>
      <c r="S184" s="152" t="s">
        <v>110</v>
      </c>
      <c r="T184" s="152" t="s">
        <v>111</v>
      </c>
      <c r="U184" s="152">
        <v>0.94199999999999995</v>
      </c>
      <c r="V184" s="152">
        <v>14.886821639999999</v>
      </c>
      <c r="W184" s="152"/>
      <c r="X184" s="152" t="s">
        <v>339</v>
      </c>
      <c r="Y184" s="152" t="s">
        <v>113</v>
      </c>
      <c r="Z184" s="146"/>
      <c r="AA184" s="146"/>
      <c r="AB184" s="146"/>
      <c r="AC184" s="146"/>
      <c r="AD184" s="146"/>
      <c r="AE184" s="146"/>
      <c r="AF184" s="146"/>
      <c r="AG184" s="146" t="s">
        <v>340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x14ac:dyDescent="0.25">
      <c r="A185" s="169">
        <v>74</v>
      </c>
      <c r="B185" s="170" t="s">
        <v>347</v>
      </c>
      <c r="C185" s="177" t="s">
        <v>348</v>
      </c>
      <c r="D185" s="171" t="s">
        <v>145</v>
      </c>
      <c r="E185" s="172">
        <v>15.803419999999999</v>
      </c>
      <c r="F185" s="181">
        <v>0</v>
      </c>
      <c r="G185" s="173">
        <f t="shared" si="8"/>
        <v>0</v>
      </c>
      <c r="H185" s="152">
        <v>0</v>
      </c>
      <c r="I185" s="152">
        <v>0</v>
      </c>
      <c r="J185" s="152">
        <v>34</v>
      </c>
      <c r="K185" s="152">
        <v>537.31628000000001</v>
      </c>
      <c r="L185" s="152">
        <v>21</v>
      </c>
      <c r="M185" s="152">
        <v>650.1572000000001</v>
      </c>
      <c r="N185" s="151">
        <v>0</v>
      </c>
      <c r="O185" s="151">
        <v>0</v>
      </c>
      <c r="P185" s="151">
        <v>0</v>
      </c>
      <c r="Q185" s="151">
        <v>0</v>
      </c>
      <c r="R185" s="152"/>
      <c r="S185" s="152" t="s">
        <v>110</v>
      </c>
      <c r="T185" s="152" t="s">
        <v>111</v>
      </c>
      <c r="U185" s="152">
        <v>0.105</v>
      </c>
      <c r="V185" s="152">
        <v>1.6593590999999999</v>
      </c>
      <c r="W185" s="152"/>
      <c r="X185" s="152" t="s">
        <v>339</v>
      </c>
      <c r="Y185" s="152" t="s">
        <v>113</v>
      </c>
      <c r="Z185" s="146"/>
      <c r="AA185" s="146"/>
      <c r="AB185" s="146"/>
      <c r="AC185" s="146"/>
      <c r="AD185" s="146"/>
      <c r="AE185" s="146"/>
      <c r="AF185" s="146"/>
      <c r="AG185" s="146" t="s">
        <v>340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0.399999999999999" x14ac:dyDescent="0.25">
      <c r="A186" s="169">
        <v>75</v>
      </c>
      <c r="B186" s="170" t="s">
        <v>349</v>
      </c>
      <c r="C186" s="177" t="s">
        <v>350</v>
      </c>
      <c r="D186" s="171" t="s">
        <v>145</v>
      </c>
      <c r="E186" s="172">
        <v>15.803419999999999</v>
      </c>
      <c r="F186" s="181">
        <v>0</v>
      </c>
      <c r="G186" s="173">
        <f t="shared" si="8"/>
        <v>0</v>
      </c>
      <c r="H186" s="152">
        <v>0</v>
      </c>
      <c r="I186" s="152">
        <v>0</v>
      </c>
      <c r="J186" s="152">
        <v>500</v>
      </c>
      <c r="K186" s="152">
        <v>7901.7099999999991</v>
      </c>
      <c r="L186" s="152">
        <v>21</v>
      </c>
      <c r="M186" s="152">
        <v>9561.0691000000006</v>
      </c>
      <c r="N186" s="151">
        <v>0</v>
      </c>
      <c r="O186" s="151">
        <v>0</v>
      </c>
      <c r="P186" s="151">
        <v>0</v>
      </c>
      <c r="Q186" s="151">
        <v>0</v>
      </c>
      <c r="R186" s="152"/>
      <c r="S186" s="152" t="s">
        <v>110</v>
      </c>
      <c r="T186" s="152" t="s">
        <v>111</v>
      </c>
      <c r="U186" s="152">
        <v>0</v>
      </c>
      <c r="V186" s="152">
        <v>0</v>
      </c>
      <c r="W186" s="152"/>
      <c r="X186" s="152" t="s">
        <v>339</v>
      </c>
      <c r="Y186" s="152" t="s">
        <v>113</v>
      </c>
      <c r="Z186" s="146"/>
      <c r="AA186" s="146"/>
      <c r="AB186" s="146"/>
      <c r="AC186" s="146"/>
      <c r="AD186" s="146"/>
      <c r="AE186" s="146"/>
      <c r="AF186" s="146"/>
      <c r="AG186" s="146" t="s">
        <v>340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x14ac:dyDescent="0.25">
      <c r="A187" s="157" t="s">
        <v>105</v>
      </c>
      <c r="B187" s="158" t="s">
        <v>78</v>
      </c>
      <c r="C187" s="174" t="s">
        <v>30</v>
      </c>
      <c r="D187" s="159"/>
      <c r="E187" s="160"/>
      <c r="F187" s="161"/>
      <c r="G187" s="162">
        <f>SUM(G188)</f>
        <v>0</v>
      </c>
      <c r="H187" s="156"/>
      <c r="I187" s="156">
        <v>0</v>
      </c>
      <c r="J187" s="156"/>
      <c r="K187" s="156">
        <v>43043</v>
      </c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AG187" t="s">
        <v>106</v>
      </c>
    </row>
    <row r="188" spans="1:60" x14ac:dyDescent="0.25">
      <c r="A188" s="163">
        <v>76</v>
      </c>
      <c r="B188" s="164" t="s">
        <v>351</v>
      </c>
      <c r="C188" s="175" t="s">
        <v>352</v>
      </c>
      <c r="D188" s="165" t="s">
        <v>353</v>
      </c>
      <c r="E188" s="166">
        <v>8</v>
      </c>
      <c r="F188" s="180">
        <v>0</v>
      </c>
      <c r="G188" s="167">
        <f>PRODUCT(E188,F188)</f>
        <v>0</v>
      </c>
      <c r="H188" s="152">
        <v>0</v>
      </c>
      <c r="I188" s="152">
        <v>0</v>
      </c>
      <c r="J188" s="152">
        <v>4859</v>
      </c>
      <c r="K188" s="152">
        <v>38872</v>
      </c>
      <c r="L188" s="152">
        <v>21</v>
      </c>
      <c r="M188" s="152">
        <v>47035.12</v>
      </c>
      <c r="N188" s="151">
        <v>0</v>
      </c>
      <c r="O188" s="151">
        <v>0</v>
      </c>
      <c r="P188" s="151">
        <v>0</v>
      </c>
      <c r="Q188" s="151">
        <v>0</v>
      </c>
      <c r="R188" s="152" t="s">
        <v>354</v>
      </c>
      <c r="S188" s="152" t="s">
        <v>110</v>
      </c>
      <c r="T188" s="152" t="s">
        <v>111</v>
      </c>
      <c r="U188" s="152">
        <v>0</v>
      </c>
      <c r="V188" s="152">
        <v>0</v>
      </c>
      <c r="W188" s="152"/>
      <c r="X188" s="152" t="s">
        <v>355</v>
      </c>
      <c r="Y188" s="152" t="s">
        <v>113</v>
      </c>
      <c r="Z188" s="146"/>
      <c r="AA188" s="146"/>
      <c r="AB188" s="146"/>
      <c r="AC188" s="146"/>
      <c r="AD188" s="146"/>
      <c r="AE188" s="146"/>
      <c r="AF188" s="146"/>
      <c r="AG188" s="146" t="s">
        <v>356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5">
      <c r="A189" s="149"/>
      <c r="B189" s="150"/>
      <c r="C189" s="176" t="s">
        <v>357</v>
      </c>
      <c r="D189" s="153"/>
      <c r="E189" s="154">
        <v>8</v>
      </c>
      <c r="F189" s="152"/>
      <c r="G189" s="152"/>
      <c r="H189" s="152"/>
      <c r="I189" s="152"/>
      <c r="J189" s="152"/>
      <c r="K189" s="152"/>
      <c r="L189" s="152"/>
      <c r="M189" s="152"/>
      <c r="N189" s="151"/>
      <c r="O189" s="151"/>
      <c r="P189" s="151"/>
      <c r="Q189" s="151"/>
      <c r="R189" s="152"/>
      <c r="S189" s="152"/>
      <c r="T189" s="152"/>
      <c r="U189" s="152"/>
      <c r="V189" s="152"/>
      <c r="W189" s="152"/>
      <c r="X189" s="152"/>
      <c r="Y189" s="152"/>
      <c r="Z189" s="146"/>
      <c r="AA189" s="146"/>
      <c r="AB189" s="146"/>
      <c r="AC189" s="146"/>
      <c r="AD189" s="146"/>
      <c r="AE189" s="146"/>
      <c r="AF189" s="146"/>
      <c r="AG189" s="146" t="s">
        <v>116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x14ac:dyDescent="0.25">
      <c r="A190" s="157" t="s">
        <v>105</v>
      </c>
      <c r="B190" s="158" t="s">
        <v>77</v>
      </c>
      <c r="C190" s="174" t="s">
        <v>29</v>
      </c>
      <c r="D190" s="159"/>
      <c r="E190" s="160"/>
      <c r="F190" s="161"/>
      <c r="G190" s="162">
        <f>SUM(G191,G192,G193)</f>
        <v>0</v>
      </c>
      <c r="H190" s="156"/>
      <c r="I190" s="156">
        <v>0</v>
      </c>
      <c r="J190" s="156"/>
      <c r="K190" s="156">
        <v>10000</v>
      </c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AG190" t="s">
        <v>106</v>
      </c>
    </row>
    <row r="191" spans="1:60" x14ac:dyDescent="0.25">
      <c r="A191" s="169">
        <v>77</v>
      </c>
      <c r="B191" s="170" t="s">
        <v>358</v>
      </c>
      <c r="C191" s="177" t="s">
        <v>359</v>
      </c>
      <c r="D191" s="171" t="s">
        <v>360</v>
      </c>
      <c r="E191" s="172">
        <v>1</v>
      </c>
      <c r="F191" s="181">
        <v>0</v>
      </c>
      <c r="G191" s="173">
        <f>PRODUCT(F191,E191)</f>
        <v>0</v>
      </c>
      <c r="H191" s="152">
        <v>0</v>
      </c>
      <c r="I191" s="152">
        <v>0</v>
      </c>
      <c r="J191" s="152">
        <v>2000</v>
      </c>
      <c r="K191" s="152">
        <v>2000</v>
      </c>
      <c r="L191" s="152">
        <v>21</v>
      </c>
      <c r="M191" s="152">
        <v>2420</v>
      </c>
      <c r="N191" s="151">
        <v>0</v>
      </c>
      <c r="O191" s="151">
        <v>0</v>
      </c>
      <c r="P191" s="151">
        <v>0</v>
      </c>
      <c r="Q191" s="151">
        <v>0</v>
      </c>
      <c r="R191" s="152"/>
      <c r="S191" s="152" t="s">
        <v>110</v>
      </c>
      <c r="T191" s="152" t="s">
        <v>111</v>
      </c>
      <c r="U191" s="152">
        <v>0</v>
      </c>
      <c r="V191" s="152">
        <v>0</v>
      </c>
      <c r="W191" s="152"/>
      <c r="X191" s="152" t="s">
        <v>361</v>
      </c>
      <c r="Y191" s="152" t="s">
        <v>113</v>
      </c>
      <c r="Z191" s="146"/>
      <c r="AA191" s="146"/>
      <c r="AB191" s="146"/>
      <c r="AC191" s="146"/>
      <c r="AD191" s="146"/>
      <c r="AE191" s="146"/>
      <c r="AF191" s="146"/>
      <c r="AG191" s="146" t="s">
        <v>362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x14ac:dyDescent="0.25">
      <c r="A192" s="169">
        <v>78</v>
      </c>
      <c r="B192" s="170" t="s">
        <v>363</v>
      </c>
      <c r="C192" s="177" t="s">
        <v>364</v>
      </c>
      <c r="D192" s="171" t="s">
        <v>360</v>
      </c>
      <c r="E192" s="172">
        <v>1</v>
      </c>
      <c r="F192" s="181">
        <v>0</v>
      </c>
      <c r="G192" s="173">
        <f t="shared" ref="G192:G193" si="9">PRODUCT(F192,E192)</f>
        <v>0</v>
      </c>
      <c r="H192" s="152">
        <v>0</v>
      </c>
      <c r="I192" s="152">
        <v>0</v>
      </c>
      <c r="J192" s="152">
        <v>6000</v>
      </c>
      <c r="K192" s="152">
        <v>6000</v>
      </c>
      <c r="L192" s="152">
        <v>21</v>
      </c>
      <c r="M192" s="152">
        <v>7260</v>
      </c>
      <c r="N192" s="151">
        <v>0</v>
      </c>
      <c r="O192" s="151">
        <v>0</v>
      </c>
      <c r="P192" s="151">
        <v>0</v>
      </c>
      <c r="Q192" s="151">
        <v>0</v>
      </c>
      <c r="R192" s="152"/>
      <c r="S192" s="152" t="s">
        <v>110</v>
      </c>
      <c r="T192" s="152" t="s">
        <v>111</v>
      </c>
      <c r="U192" s="152">
        <v>0</v>
      </c>
      <c r="V192" s="152">
        <v>0</v>
      </c>
      <c r="W192" s="152"/>
      <c r="X192" s="152" t="s">
        <v>361</v>
      </c>
      <c r="Y192" s="152" t="s">
        <v>113</v>
      </c>
      <c r="Z192" s="146"/>
      <c r="AA192" s="146"/>
      <c r="AB192" s="146"/>
      <c r="AC192" s="146"/>
      <c r="AD192" s="146"/>
      <c r="AE192" s="146"/>
      <c r="AF192" s="146"/>
      <c r="AG192" s="146" t="s">
        <v>362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x14ac:dyDescent="0.25">
      <c r="A193" s="169">
        <v>79</v>
      </c>
      <c r="B193" s="170" t="s">
        <v>365</v>
      </c>
      <c r="C193" s="177" t="s">
        <v>366</v>
      </c>
      <c r="D193" s="171" t="s">
        <v>360</v>
      </c>
      <c r="E193" s="172">
        <v>1</v>
      </c>
      <c r="F193" s="181">
        <v>0</v>
      </c>
      <c r="G193" s="173">
        <f t="shared" si="9"/>
        <v>0</v>
      </c>
      <c r="H193" s="152">
        <v>0</v>
      </c>
      <c r="I193" s="152">
        <v>0</v>
      </c>
      <c r="J193" s="152">
        <v>2000</v>
      </c>
      <c r="K193" s="152">
        <v>2000</v>
      </c>
      <c r="L193" s="152">
        <v>21</v>
      </c>
      <c r="M193" s="152">
        <v>2420</v>
      </c>
      <c r="N193" s="151">
        <v>0</v>
      </c>
      <c r="O193" s="151">
        <v>0</v>
      </c>
      <c r="P193" s="151">
        <v>0</v>
      </c>
      <c r="Q193" s="151">
        <v>0</v>
      </c>
      <c r="R193" s="152"/>
      <c r="S193" s="152" t="s">
        <v>110</v>
      </c>
      <c r="T193" s="152" t="s">
        <v>111</v>
      </c>
      <c r="U193" s="152">
        <v>0</v>
      </c>
      <c r="V193" s="152">
        <v>0</v>
      </c>
      <c r="W193" s="152"/>
      <c r="X193" s="152" t="s">
        <v>361</v>
      </c>
      <c r="Y193" s="152" t="s">
        <v>113</v>
      </c>
      <c r="Z193" s="146"/>
      <c r="AA193" s="146"/>
      <c r="AB193" s="146"/>
      <c r="AC193" s="146"/>
      <c r="AD193" s="146"/>
      <c r="AE193" s="146"/>
      <c r="AF193" s="146"/>
      <c r="AG193" s="146" t="s">
        <v>362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x14ac:dyDescent="0.25">
      <c r="A194" s="157" t="s">
        <v>105</v>
      </c>
      <c r="B194" s="158" t="s">
        <v>78</v>
      </c>
      <c r="C194" s="174" t="s">
        <v>30</v>
      </c>
      <c r="D194" s="159"/>
      <c r="E194" s="160"/>
      <c r="F194" s="161"/>
      <c r="G194" s="162">
        <f>SUM(G195,G195:G198)</f>
        <v>0</v>
      </c>
      <c r="H194" s="156"/>
      <c r="I194" s="156">
        <v>0</v>
      </c>
      <c r="J194" s="156"/>
      <c r="K194" s="156">
        <v>43043</v>
      </c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AG194" t="s">
        <v>106</v>
      </c>
    </row>
    <row r="195" spans="1:60" x14ac:dyDescent="0.25">
      <c r="A195" s="169">
        <v>80</v>
      </c>
      <c r="B195" s="170" t="s">
        <v>367</v>
      </c>
      <c r="C195" s="177" t="s">
        <v>368</v>
      </c>
      <c r="D195" s="171" t="s">
        <v>360</v>
      </c>
      <c r="E195" s="172">
        <v>1</v>
      </c>
      <c r="F195" s="181">
        <v>0</v>
      </c>
      <c r="G195" s="173">
        <f>PRODUCT(E195,F195)</f>
        <v>0</v>
      </c>
      <c r="H195" s="152">
        <v>0</v>
      </c>
      <c r="I195" s="152">
        <v>0</v>
      </c>
      <c r="J195" s="152">
        <v>1165</v>
      </c>
      <c r="K195" s="152">
        <v>1165</v>
      </c>
      <c r="L195" s="152">
        <v>21</v>
      </c>
      <c r="M195" s="152">
        <v>1409.65</v>
      </c>
      <c r="N195" s="151">
        <v>0</v>
      </c>
      <c r="O195" s="151">
        <v>0</v>
      </c>
      <c r="P195" s="151">
        <v>0</v>
      </c>
      <c r="Q195" s="151">
        <v>0</v>
      </c>
      <c r="R195" s="152"/>
      <c r="S195" s="152" t="s">
        <v>110</v>
      </c>
      <c r="T195" s="152" t="s">
        <v>111</v>
      </c>
      <c r="U195" s="152">
        <v>0</v>
      </c>
      <c r="V195" s="152">
        <v>0</v>
      </c>
      <c r="W195" s="152"/>
      <c r="X195" s="152" t="s">
        <v>361</v>
      </c>
      <c r="Y195" s="152" t="s">
        <v>113</v>
      </c>
      <c r="Z195" s="146"/>
      <c r="AA195" s="146"/>
      <c r="AB195" s="146"/>
      <c r="AC195" s="146"/>
      <c r="AD195" s="146"/>
      <c r="AE195" s="146"/>
      <c r="AF195" s="146"/>
      <c r="AG195" s="146" t="s">
        <v>362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x14ac:dyDescent="0.25">
      <c r="A196" s="169">
        <v>81</v>
      </c>
      <c r="B196" s="170" t="s">
        <v>369</v>
      </c>
      <c r="C196" s="177" t="s">
        <v>370</v>
      </c>
      <c r="D196" s="171" t="s">
        <v>360</v>
      </c>
      <c r="E196" s="172">
        <v>1</v>
      </c>
      <c r="F196" s="181">
        <v>0</v>
      </c>
      <c r="G196" s="173">
        <f t="shared" ref="G196:G198" si="10">PRODUCT(E196,F196)</f>
        <v>0</v>
      </c>
      <c r="H196" s="152">
        <v>0</v>
      </c>
      <c r="I196" s="152">
        <v>0</v>
      </c>
      <c r="J196" s="152">
        <v>1098</v>
      </c>
      <c r="K196" s="152">
        <v>1098</v>
      </c>
      <c r="L196" s="152">
        <v>21</v>
      </c>
      <c r="M196" s="152">
        <v>1328.58</v>
      </c>
      <c r="N196" s="151">
        <v>0</v>
      </c>
      <c r="O196" s="151">
        <v>0</v>
      </c>
      <c r="P196" s="151">
        <v>0</v>
      </c>
      <c r="Q196" s="151">
        <v>0</v>
      </c>
      <c r="R196" s="152"/>
      <c r="S196" s="152" t="s">
        <v>110</v>
      </c>
      <c r="T196" s="152" t="s">
        <v>111</v>
      </c>
      <c r="U196" s="152">
        <v>0</v>
      </c>
      <c r="V196" s="152">
        <v>0</v>
      </c>
      <c r="W196" s="152"/>
      <c r="X196" s="152" t="s">
        <v>361</v>
      </c>
      <c r="Y196" s="152" t="s">
        <v>113</v>
      </c>
      <c r="Z196" s="146"/>
      <c r="AA196" s="146"/>
      <c r="AB196" s="146"/>
      <c r="AC196" s="146"/>
      <c r="AD196" s="146"/>
      <c r="AE196" s="146"/>
      <c r="AF196" s="146"/>
      <c r="AG196" s="146" t="s">
        <v>362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x14ac:dyDescent="0.25">
      <c r="A197" s="169">
        <v>82</v>
      </c>
      <c r="B197" s="170" t="s">
        <v>371</v>
      </c>
      <c r="C197" s="177" t="s">
        <v>372</v>
      </c>
      <c r="D197" s="171" t="s">
        <v>360</v>
      </c>
      <c r="E197" s="172">
        <v>1</v>
      </c>
      <c r="F197" s="181">
        <v>0</v>
      </c>
      <c r="G197" s="173">
        <f t="shared" si="10"/>
        <v>0</v>
      </c>
      <c r="H197" s="152">
        <v>0</v>
      </c>
      <c r="I197" s="152">
        <v>0</v>
      </c>
      <c r="J197" s="152">
        <v>730</v>
      </c>
      <c r="K197" s="152">
        <v>730</v>
      </c>
      <c r="L197" s="152">
        <v>21</v>
      </c>
      <c r="M197" s="152">
        <v>883.3</v>
      </c>
      <c r="N197" s="151">
        <v>0</v>
      </c>
      <c r="O197" s="151">
        <v>0</v>
      </c>
      <c r="P197" s="151">
        <v>0</v>
      </c>
      <c r="Q197" s="151">
        <v>0</v>
      </c>
      <c r="R197" s="152"/>
      <c r="S197" s="152" t="s">
        <v>110</v>
      </c>
      <c r="T197" s="152" t="s">
        <v>111</v>
      </c>
      <c r="U197" s="152">
        <v>0</v>
      </c>
      <c r="V197" s="152">
        <v>0</v>
      </c>
      <c r="W197" s="152"/>
      <c r="X197" s="152" t="s">
        <v>361</v>
      </c>
      <c r="Y197" s="152" t="s">
        <v>113</v>
      </c>
      <c r="Z197" s="146"/>
      <c r="AA197" s="146"/>
      <c r="AB197" s="146"/>
      <c r="AC197" s="146"/>
      <c r="AD197" s="146"/>
      <c r="AE197" s="146"/>
      <c r="AF197" s="146"/>
      <c r="AG197" s="146" t="s">
        <v>362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x14ac:dyDescent="0.25">
      <c r="A198" s="163">
        <v>83</v>
      </c>
      <c r="B198" s="164" t="s">
        <v>373</v>
      </c>
      <c r="C198" s="175" t="s">
        <v>374</v>
      </c>
      <c r="D198" s="165" t="s">
        <v>360</v>
      </c>
      <c r="E198" s="166">
        <v>1</v>
      </c>
      <c r="F198" s="180">
        <v>0</v>
      </c>
      <c r="G198" s="167">
        <f t="shared" si="10"/>
        <v>0</v>
      </c>
      <c r="H198" s="152">
        <v>0</v>
      </c>
      <c r="I198" s="152">
        <v>0</v>
      </c>
      <c r="J198" s="152">
        <v>1178</v>
      </c>
      <c r="K198" s="152">
        <v>1178</v>
      </c>
      <c r="L198" s="152">
        <v>21</v>
      </c>
      <c r="M198" s="152">
        <v>1425.38</v>
      </c>
      <c r="N198" s="151">
        <v>0</v>
      </c>
      <c r="O198" s="151">
        <v>0</v>
      </c>
      <c r="P198" s="151">
        <v>0</v>
      </c>
      <c r="Q198" s="151">
        <v>0</v>
      </c>
      <c r="R198" s="152"/>
      <c r="S198" s="152" t="s">
        <v>110</v>
      </c>
      <c r="T198" s="152" t="s">
        <v>111</v>
      </c>
      <c r="U198" s="152">
        <v>0</v>
      </c>
      <c r="V198" s="152">
        <v>0</v>
      </c>
      <c r="W198" s="152"/>
      <c r="X198" s="152" t="s">
        <v>361</v>
      </c>
      <c r="Y198" s="152" t="s">
        <v>113</v>
      </c>
      <c r="Z198" s="146"/>
      <c r="AA198" s="146"/>
      <c r="AB198" s="146"/>
      <c r="AC198" s="146"/>
      <c r="AD198" s="146"/>
      <c r="AE198" s="146"/>
      <c r="AF198" s="146"/>
      <c r="AG198" s="146" t="s">
        <v>362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x14ac:dyDescent="0.25">
      <c r="A199" s="3"/>
      <c r="B199" s="4"/>
      <c r="C199" s="178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v>15</v>
      </c>
      <c r="AF199">
        <v>21</v>
      </c>
      <c r="AG199" t="s">
        <v>91</v>
      </c>
    </row>
    <row r="200" spans="1:60" x14ac:dyDescent="0.25">
      <c r="C200" s="179"/>
      <c r="D200" s="10"/>
      <c r="AG200" t="s">
        <v>375</v>
      </c>
    </row>
    <row r="201" spans="1:60" x14ac:dyDescent="0.25">
      <c r="D201" s="10"/>
    </row>
    <row r="202" spans="1:60" x14ac:dyDescent="0.25">
      <c r="D202" s="10"/>
    </row>
    <row r="203" spans="1:60" x14ac:dyDescent="0.25">
      <c r="D203" s="10"/>
    </row>
    <row r="204" spans="1:60" x14ac:dyDescent="0.25">
      <c r="D204" s="10"/>
    </row>
    <row r="205" spans="1:60" x14ac:dyDescent="0.25">
      <c r="D205" s="10"/>
    </row>
    <row r="206" spans="1:60" x14ac:dyDescent="0.25">
      <c r="D206" s="10"/>
    </row>
    <row r="207" spans="1:60" x14ac:dyDescent="0.25">
      <c r="D207" s="10"/>
    </row>
    <row r="208" spans="1:60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29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ignoredErrors>
    <ignoredError sqref="G33 G84 G147 G159 G180 G18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Mikuš Jaroslav</dc:creator>
  <cp:lastModifiedBy>Starosta</cp:lastModifiedBy>
  <cp:lastPrinted>2023-04-25T06:21:40Z</cp:lastPrinted>
  <dcterms:created xsi:type="dcterms:W3CDTF">2009-04-08T07:15:50Z</dcterms:created>
  <dcterms:modified xsi:type="dcterms:W3CDTF">2023-04-29T09:44:56Z</dcterms:modified>
</cp:coreProperties>
</file>