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Rekapitulace!$G$14</definedName>
    <definedName name="Dodavka0">Položky!#REF!</definedName>
    <definedName name="HSV">Rekapitulace!$E$14</definedName>
    <definedName name="HSV0">Položky!#REF!</definedName>
    <definedName name="HZS">Rekapitulace!$I$14</definedName>
    <definedName name="HZS0">Položky!#REF!</definedName>
    <definedName name="JKSO">'Krycí list'!$G$2</definedName>
    <definedName name="MJ">'Krycí list'!$G$5</definedName>
    <definedName name="Mont">Rekapitulace!$H$14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Položky!$A$1:$G$281</definedName>
    <definedName name="_xlnm.Print_Area" localSheetId="1">Rekapitulace!$A$1:$I$23</definedName>
    <definedName name="PocetMJ">'Krycí list'!$G$6</definedName>
    <definedName name="Poznamka">'Krycí list'!$B$37</definedName>
    <definedName name="Projektant">'Krycí list'!$C$8</definedName>
    <definedName name="PSV">Rekapitulace!$F$14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1" i="3" l="1"/>
  <c r="BE268" i="3"/>
  <c r="BC268" i="3"/>
  <c r="BB268" i="3"/>
  <c r="BA268" i="3"/>
  <c r="G268" i="3"/>
  <c r="BD268" i="3" s="1"/>
  <c r="BE267" i="3"/>
  <c r="BC267" i="3"/>
  <c r="BB267" i="3"/>
  <c r="BA267" i="3"/>
  <c r="G267" i="3"/>
  <c r="BD267" i="3" s="1"/>
  <c r="BE266" i="3"/>
  <c r="BC266" i="3"/>
  <c r="BB266" i="3"/>
  <c r="BA266" i="3"/>
  <c r="G266" i="3"/>
  <c r="BD266" i="3" s="1"/>
  <c r="BE265" i="3"/>
  <c r="BC265" i="3"/>
  <c r="BB265" i="3"/>
  <c r="BA265" i="3"/>
  <c r="G265" i="3"/>
  <c r="BD265" i="3" s="1"/>
  <c r="BE264" i="3"/>
  <c r="BC264" i="3"/>
  <c r="BB264" i="3"/>
  <c r="BA264" i="3"/>
  <c r="G264" i="3"/>
  <c r="BD264" i="3" s="1"/>
  <c r="BE263" i="3"/>
  <c r="BC263" i="3"/>
  <c r="BB263" i="3"/>
  <c r="BA263" i="3"/>
  <c r="G263" i="3"/>
  <c r="BD263" i="3" s="1"/>
  <c r="BE262" i="3"/>
  <c r="BC262" i="3"/>
  <c r="BB262" i="3"/>
  <c r="BA262" i="3"/>
  <c r="G262" i="3"/>
  <c r="BD262" i="3" s="1"/>
  <c r="D17" i="1" l="1"/>
  <c r="D16" i="1"/>
  <c r="D15" i="1"/>
  <c r="BE280" i="3"/>
  <c r="BC280" i="3"/>
  <c r="BB280" i="3"/>
  <c r="BA280" i="3"/>
  <c r="G280" i="3"/>
  <c r="BD280" i="3" s="1"/>
  <c r="BE279" i="3"/>
  <c r="BC279" i="3"/>
  <c r="BB279" i="3"/>
  <c r="BA279" i="3"/>
  <c r="G279" i="3"/>
  <c r="BD279" i="3" s="1"/>
  <c r="BE278" i="3"/>
  <c r="BC278" i="3"/>
  <c r="BB278" i="3"/>
  <c r="BA278" i="3"/>
  <c r="G278" i="3"/>
  <c r="BD278" i="3" s="1"/>
  <c r="BE277" i="3"/>
  <c r="BC277" i="3"/>
  <c r="BB277" i="3"/>
  <c r="BA277" i="3"/>
  <c r="G277" i="3"/>
  <c r="BD277" i="3" s="1"/>
  <c r="BE276" i="3"/>
  <c r="BC276" i="3"/>
  <c r="BB276" i="3"/>
  <c r="BA276" i="3"/>
  <c r="G276" i="3"/>
  <c r="BD276" i="3" s="1"/>
  <c r="BE275" i="3"/>
  <c r="BC275" i="3"/>
  <c r="BB275" i="3"/>
  <c r="BA275" i="3"/>
  <c r="G275" i="3"/>
  <c r="BD275" i="3" s="1"/>
  <c r="BE274" i="3"/>
  <c r="BC274" i="3"/>
  <c r="BB274" i="3"/>
  <c r="BA274" i="3"/>
  <c r="G274" i="3"/>
  <c r="BD274" i="3" s="1"/>
  <c r="BE273" i="3"/>
  <c r="BC273" i="3"/>
  <c r="BB273" i="3"/>
  <c r="BA273" i="3"/>
  <c r="G273" i="3"/>
  <c r="BD273" i="3" s="1"/>
  <c r="BE271" i="3"/>
  <c r="BC271" i="3"/>
  <c r="BB271" i="3"/>
  <c r="BA271" i="3"/>
  <c r="G271" i="3"/>
  <c r="BD271" i="3" s="1"/>
  <c r="BE269" i="3"/>
  <c r="BC269" i="3"/>
  <c r="BB269" i="3"/>
  <c r="BA269" i="3"/>
  <c r="G269" i="3"/>
  <c r="BD269" i="3" s="1"/>
  <c r="B13" i="2"/>
  <c r="A13" i="2"/>
  <c r="C281" i="3"/>
  <c r="BE259" i="3"/>
  <c r="BD259" i="3"/>
  <c r="BC259" i="3"/>
  <c r="BA259" i="3"/>
  <c r="G259" i="3"/>
  <c r="BB259" i="3" s="1"/>
  <c r="BE258" i="3"/>
  <c r="BD258" i="3"/>
  <c r="BC258" i="3"/>
  <c r="BA258" i="3"/>
  <c r="G258" i="3"/>
  <c r="BB258" i="3" s="1"/>
  <c r="BE256" i="3"/>
  <c r="BD256" i="3"/>
  <c r="BC256" i="3"/>
  <c r="BA256" i="3"/>
  <c r="G256" i="3"/>
  <c r="BB256" i="3" s="1"/>
  <c r="BE254" i="3"/>
  <c r="BD254" i="3"/>
  <c r="BC254" i="3"/>
  <c r="BA254" i="3"/>
  <c r="G254" i="3"/>
  <c r="BB254" i="3" s="1"/>
  <c r="BE252" i="3"/>
  <c r="BD252" i="3"/>
  <c r="BC252" i="3"/>
  <c r="BA252" i="3"/>
  <c r="G252" i="3"/>
  <c r="BB252" i="3" s="1"/>
  <c r="BE250" i="3"/>
  <c r="BD250" i="3"/>
  <c r="BC250" i="3"/>
  <c r="BA250" i="3"/>
  <c r="G250" i="3"/>
  <c r="BB250" i="3" s="1"/>
  <c r="BE248" i="3"/>
  <c r="BD248" i="3"/>
  <c r="BC248" i="3"/>
  <c r="BA248" i="3"/>
  <c r="G248" i="3"/>
  <c r="BB248" i="3" s="1"/>
  <c r="BE246" i="3"/>
  <c r="BD246" i="3"/>
  <c r="BC246" i="3"/>
  <c r="BA246" i="3"/>
  <c r="G246" i="3"/>
  <c r="BB246" i="3" s="1"/>
  <c r="BE244" i="3"/>
  <c r="BD244" i="3"/>
  <c r="BC244" i="3"/>
  <c r="BA244" i="3"/>
  <c r="G244" i="3"/>
  <c r="BB244" i="3" s="1"/>
  <c r="B12" i="2"/>
  <c r="A12" i="2"/>
  <c r="C260" i="3"/>
  <c r="BE241" i="3"/>
  <c r="BD241" i="3"/>
  <c r="BC241" i="3"/>
  <c r="BA241" i="3"/>
  <c r="G241" i="3"/>
  <c r="BB241" i="3" s="1"/>
  <c r="BE239" i="3"/>
  <c r="BD239" i="3"/>
  <c r="BC239" i="3"/>
  <c r="BA239" i="3"/>
  <c r="G239" i="3"/>
  <c r="BB239" i="3" s="1"/>
  <c r="BE237" i="3"/>
  <c r="BD237" i="3"/>
  <c r="BC237" i="3"/>
  <c r="BA237" i="3"/>
  <c r="G237" i="3"/>
  <c r="BB237" i="3" s="1"/>
  <c r="BE235" i="3"/>
  <c r="BD235" i="3"/>
  <c r="BC235" i="3"/>
  <c r="BA235" i="3"/>
  <c r="G235" i="3"/>
  <c r="BB235" i="3" s="1"/>
  <c r="BE234" i="3"/>
  <c r="BD234" i="3"/>
  <c r="BC234" i="3"/>
  <c r="BA234" i="3"/>
  <c r="G234" i="3"/>
  <c r="BB234" i="3" s="1"/>
  <c r="BE232" i="3"/>
  <c r="BD232" i="3"/>
  <c r="BC232" i="3"/>
  <c r="BA232" i="3"/>
  <c r="G232" i="3"/>
  <c r="BB232" i="3" s="1"/>
  <c r="BE231" i="3"/>
  <c r="BD231" i="3"/>
  <c r="BC231" i="3"/>
  <c r="BA231" i="3"/>
  <c r="G231" i="3"/>
  <c r="BB231" i="3" s="1"/>
  <c r="BE229" i="3"/>
  <c r="BD229" i="3"/>
  <c r="BC229" i="3"/>
  <c r="BA229" i="3"/>
  <c r="G229" i="3"/>
  <c r="BB229" i="3" s="1"/>
  <c r="BE226" i="3"/>
  <c r="BD226" i="3"/>
  <c r="BC226" i="3"/>
  <c r="BA226" i="3"/>
  <c r="G226" i="3"/>
  <c r="BB226" i="3" s="1"/>
  <c r="BE224" i="3"/>
  <c r="BD224" i="3"/>
  <c r="BC224" i="3"/>
  <c r="BA224" i="3"/>
  <c r="G224" i="3"/>
  <c r="BB224" i="3" s="1"/>
  <c r="BE222" i="3"/>
  <c r="BD222" i="3"/>
  <c r="BC222" i="3"/>
  <c r="BA222" i="3"/>
  <c r="G222" i="3"/>
  <c r="BB222" i="3" s="1"/>
  <c r="B11" i="2"/>
  <c r="A11" i="2"/>
  <c r="C242" i="3"/>
  <c r="BE219" i="3"/>
  <c r="BD219" i="3"/>
  <c r="BC219" i="3"/>
  <c r="BA219" i="3"/>
  <c r="G219" i="3"/>
  <c r="BB219" i="3" s="1"/>
  <c r="BE182" i="3"/>
  <c r="BD182" i="3"/>
  <c r="BC182" i="3"/>
  <c r="BA182" i="3"/>
  <c r="G182" i="3"/>
  <c r="BB182" i="3" s="1"/>
  <c r="BE146" i="3"/>
  <c r="BD146" i="3"/>
  <c r="BC146" i="3"/>
  <c r="BA146" i="3"/>
  <c r="G146" i="3"/>
  <c r="BB146" i="3" s="1"/>
  <c r="BE111" i="3"/>
  <c r="BD111" i="3"/>
  <c r="BC111" i="3"/>
  <c r="BA111" i="3"/>
  <c r="G111" i="3"/>
  <c r="BB111" i="3" s="1"/>
  <c r="BE109" i="3"/>
  <c r="BD109" i="3"/>
  <c r="BC109" i="3"/>
  <c r="BA109" i="3"/>
  <c r="G109" i="3"/>
  <c r="BB109" i="3" s="1"/>
  <c r="BE107" i="3"/>
  <c r="BD107" i="3"/>
  <c r="BC107" i="3"/>
  <c r="BA107" i="3"/>
  <c r="G107" i="3"/>
  <c r="BB107" i="3" s="1"/>
  <c r="BE105" i="3"/>
  <c r="BD105" i="3"/>
  <c r="BC105" i="3"/>
  <c r="BA105" i="3"/>
  <c r="G105" i="3"/>
  <c r="BB105" i="3" s="1"/>
  <c r="BE71" i="3"/>
  <c r="BD71" i="3"/>
  <c r="BC71" i="3"/>
  <c r="BA71" i="3"/>
  <c r="G71" i="3"/>
  <c r="BB71" i="3" s="1"/>
  <c r="BE21" i="3"/>
  <c r="BD21" i="3"/>
  <c r="BC21" i="3"/>
  <c r="BA21" i="3"/>
  <c r="G21" i="3"/>
  <c r="B10" i="2"/>
  <c r="A10" i="2"/>
  <c r="C220" i="3"/>
  <c r="BE18" i="3"/>
  <c r="BE19" i="3" s="1"/>
  <c r="I9" i="2" s="1"/>
  <c r="BD18" i="3"/>
  <c r="BD19" i="3" s="1"/>
  <c r="H9" i="2" s="1"/>
  <c r="BC18" i="3"/>
  <c r="BC19" i="3" s="1"/>
  <c r="G9" i="2" s="1"/>
  <c r="BB18" i="3"/>
  <c r="BB19" i="3" s="1"/>
  <c r="F9" i="2" s="1"/>
  <c r="G18" i="3"/>
  <c r="BA18" i="3" s="1"/>
  <c r="BA19" i="3" s="1"/>
  <c r="E9" i="2" s="1"/>
  <c r="B9" i="2"/>
  <c r="A9" i="2"/>
  <c r="C19" i="3"/>
  <c r="BE15" i="3"/>
  <c r="BD15" i="3"/>
  <c r="BC15" i="3"/>
  <c r="BB15" i="3"/>
  <c r="G15" i="3"/>
  <c r="BA15" i="3" s="1"/>
  <c r="BE13" i="3"/>
  <c r="BD13" i="3"/>
  <c r="BC13" i="3"/>
  <c r="BB13" i="3"/>
  <c r="G13" i="3"/>
  <c r="BA13" i="3" s="1"/>
  <c r="B8" i="2"/>
  <c r="A8" i="2"/>
  <c r="C16" i="3"/>
  <c r="BD10" i="3"/>
  <c r="BC10" i="3"/>
  <c r="BB10" i="3"/>
  <c r="BA10" i="3"/>
  <c r="G10" i="3"/>
  <c r="BE10" i="3" s="1"/>
  <c r="BE8" i="3"/>
  <c r="BD8" i="3"/>
  <c r="BC8" i="3"/>
  <c r="BB8" i="3"/>
  <c r="G8" i="3"/>
  <c r="BA8" i="3" s="1"/>
  <c r="BA11" i="3" s="1"/>
  <c r="E7" i="2" s="1"/>
  <c r="B7" i="2"/>
  <c r="A7" i="2"/>
  <c r="C11" i="3"/>
  <c r="E4" i="3"/>
  <c r="C4" i="3"/>
  <c r="F3" i="3"/>
  <c r="C3" i="3"/>
  <c r="C2" i="2"/>
  <c r="C1" i="2"/>
  <c r="C33" i="1"/>
  <c r="F33" i="1" s="1"/>
  <c r="C31" i="1"/>
  <c r="G7" i="1"/>
  <c r="D2" i="1"/>
  <c r="C2" i="1"/>
  <c r="BD16" i="3" l="1"/>
  <c r="H8" i="2" s="1"/>
  <c r="BE16" i="3"/>
  <c r="I8" i="2" s="1"/>
  <c r="G11" i="3"/>
  <c r="G19" i="3"/>
  <c r="BC242" i="3"/>
  <c r="G11" i="2" s="1"/>
  <c r="BD242" i="3"/>
  <c r="H11" i="2" s="1"/>
  <c r="G220" i="3"/>
  <c r="BC16" i="3"/>
  <c r="G8" i="2" s="1"/>
  <c r="BB16" i="3"/>
  <c r="F8" i="2" s="1"/>
  <c r="BD11" i="3"/>
  <c r="H7" i="2" s="1"/>
  <c r="BE11" i="3"/>
  <c r="I7" i="2" s="1"/>
  <c r="BB281" i="3"/>
  <c r="F13" i="2" s="1"/>
  <c r="BE220" i="3"/>
  <c r="I10" i="2" s="1"/>
  <c r="BD220" i="3"/>
  <c r="H10" i="2" s="1"/>
  <c r="BC260" i="3"/>
  <c r="G12" i="2" s="1"/>
  <c r="BA260" i="3"/>
  <c r="E12" i="2" s="1"/>
  <c r="BD260" i="3"/>
  <c r="H12" i="2" s="1"/>
  <c r="BB242" i="3"/>
  <c r="F11" i="2" s="1"/>
  <c r="BD281" i="3"/>
  <c r="H13" i="2" s="1"/>
  <c r="G260" i="3"/>
  <c r="BA220" i="3"/>
  <c r="E10" i="2" s="1"/>
  <c r="BE242" i="3"/>
  <c r="I11" i="2" s="1"/>
  <c r="BE260" i="3"/>
  <c r="I12" i="2" s="1"/>
  <c r="BB21" i="3"/>
  <c r="BB220" i="3" s="1"/>
  <c r="F10" i="2" s="1"/>
  <c r="BC281" i="3"/>
  <c r="G13" i="2" s="1"/>
  <c r="BB11" i="3"/>
  <c r="F7" i="2" s="1"/>
  <c r="BC220" i="3"/>
  <c r="G10" i="2" s="1"/>
  <c r="BC11" i="3"/>
  <c r="G7" i="2" s="1"/>
  <c r="G16" i="3"/>
  <c r="G242" i="3"/>
  <c r="BE281" i="3"/>
  <c r="I13" i="2" s="1"/>
  <c r="BA281" i="3"/>
  <c r="E13" i="2" s="1"/>
  <c r="BA16" i="3"/>
  <c r="E8" i="2" s="1"/>
  <c r="BA242" i="3"/>
  <c r="E11" i="2" s="1"/>
  <c r="BB260" i="3"/>
  <c r="F12" i="2" s="1"/>
  <c r="G14" i="2" l="1"/>
  <c r="C18" i="1" s="1"/>
  <c r="H14" i="2"/>
  <c r="C17" i="1" s="1"/>
  <c r="E14" i="2"/>
  <c r="F14" i="2"/>
  <c r="C16" i="1" s="1"/>
  <c r="I14" i="2"/>
  <c r="C21" i="1" s="1"/>
  <c r="G20" i="2" l="1"/>
  <c r="I20" i="2" s="1"/>
  <c r="G16" i="1" s="1"/>
  <c r="C15" i="1"/>
  <c r="C19" i="1" s="1"/>
  <c r="C22" i="1" s="1"/>
  <c r="G21" i="2"/>
  <c r="I21" i="2" s="1"/>
  <c r="G17" i="1" s="1"/>
  <c r="G19" i="2"/>
  <c r="I19" i="2" s="1"/>
  <c r="H22" i="2" l="1"/>
  <c r="G23" i="1" s="1"/>
  <c r="C23" i="1" s="1"/>
  <c r="F30" i="1" s="1"/>
  <c r="F31" i="1" s="1"/>
  <c r="F34" i="1" s="1"/>
  <c r="G15" i="1"/>
  <c r="G22" i="1" l="1"/>
</calcChain>
</file>

<file path=xl/sharedStrings.xml><?xml version="1.0" encoding="utf-8"?>
<sst xmlns="http://schemas.openxmlformats.org/spreadsheetml/2006/main" count="699" uniqueCount="369">
  <si>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</si>
  <si>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</si>
  <si>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</si>
  <si>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</si>
  <si>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</si>
  <si>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</si>
  <si>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</si>
  <si>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</si>
  <si>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</si>
  <si>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</si>
  <si>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</si>
  <si>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</si>
  <si>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</si>
  <si>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</si>
  <si>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</si>
  <si>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</si>
  <si>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</si>
  <si>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</si>
  <si>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</si>
  <si>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</si>
  <si>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</si>
  <si>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</si>
  <si>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</si>
  <si>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</si>
  <si>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</si>
  <si>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</si>
  <si>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</si>
  <si>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</si>
  <si>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</si>
  <si>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</si>
  <si>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</si>
  <si>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</si>
  <si>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</si>
  <si>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</si>
  <si>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</si>
  <si>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</si>
  <si>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</si>
  <si>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</si>
  <si>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</si>
  <si>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</si>
  <si>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</si>
  <si>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</si>
  <si>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</si>
  <si>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</si>
  <si>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</si>
  <si>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</si>
  <si>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</si>
  <si>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</si>
  <si>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</si>
  <si>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</si>
  <si>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</si>
  <si>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</si>
  <si>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</si>
  <si>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</si>
  <si>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</si>
  <si>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</si>
  <si>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</si>
  <si>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</si>
  <si>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</si>
  <si>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</si>
  <si>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</si>
  <si>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</si>
  <si>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</si>
  <si>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</si>
  <si>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</si>
  <si>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</si>
  <si>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</si>
  <si>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</si>
  <si>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</si>
  <si>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</si>
  <si>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</si>
  <si>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</si>
  <si>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</si>
  <si>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</si>
  <si>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</si>
  <si>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</si>
  <si>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01</t>
  </si>
  <si>
    <t>r</t>
  </si>
  <si>
    <t>1.část</t>
  </si>
  <si>
    <t>3</t>
  </si>
  <si>
    <t>Svislé a kompletní konstrukce</t>
  </si>
  <si>
    <t>314100010RAA</t>
  </si>
  <si>
    <t>Oprava komína z CP, zbourání a zřízení nového 1 průduch, vložka komínová ,krycí deska, spárování</t>
  </si>
  <si>
    <t>m</t>
  </si>
  <si>
    <t>5*4</t>
  </si>
  <si>
    <t>900      RT4</t>
  </si>
  <si>
    <t xml:space="preserve">HZS-nezměřitelné práce </t>
  </si>
  <si>
    <t>h</t>
  </si>
  <si>
    <t>94</t>
  </si>
  <si>
    <t>Lešení a stavební výtahy</t>
  </si>
  <si>
    <t>941955004R00</t>
  </si>
  <si>
    <t xml:space="preserve">Lešení lehké pomocné, výška podlahy do 3,5 m </t>
  </si>
  <si>
    <t>m2</t>
  </si>
  <si>
    <t>(28+12*2+70+80)*3,5</t>
  </si>
  <si>
    <t>180456170400</t>
  </si>
  <si>
    <t>Montážní plošina na autopod. 13,5 m MP 13</t>
  </si>
  <si>
    <t>Sh</t>
  </si>
  <si>
    <t>99</t>
  </si>
  <si>
    <t>Staveništní přesun hmot</t>
  </si>
  <si>
    <t>999281111R00</t>
  </si>
  <si>
    <t xml:space="preserve">Přesun hmot pro opravy a údržbu do výšky 25 m </t>
  </si>
  <si>
    <t>t</t>
  </si>
  <si>
    <t>762</t>
  </si>
  <si>
    <t>Konstrukce tesařské</t>
  </si>
  <si>
    <t>76208R</t>
  </si>
  <si>
    <t xml:space="preserve">Ořezání,obroušení poškozených trámů </t>
  </si>
  <si>
    <t>Kjo 1180/180:2,77</t>
  </si>
  <si>
    <t>2:4,36</t>
  </si>
  <si>
    <t>3:13,03</t>
  </si>
  <si>
    <t>4:1,58</t>
  </si>
  <si>
    <t>5:38,81</t>
  </si>
  <si>
    <t>6:3,49</t>
  </si>
  <si>
    <t>7:4,57</t>
  </si>
  <si>
    <t>8:5,54</t>
  </si>
  <si>
    <t>9:27,72</t>
  </si>
  <si>
    <t>10:3,17</t>
  </si>
  <si>
    <t>11:3,17</t>
  </si>
  <si>
    <t>12:2,95</t>
  </si>
  <si>
    <t>13:6,62</t>
  </si>
  <si>
    <t>14:3,96</t>
  </si>
  <si>
    <t>15:4,82</t>
  </si>
  <si>
    <t>16:2*7,65*,18*4</t>
  </si>
  <si>
    <t>17:4,03</t>
  </si>
  <si>
    <t>18:2*7,65*,18*4</t>
  </si>
  <si>
    <t>19:5,51</t>
  </si>
  <si>
    <t>Kj 12 180/180:7,7*2*,18*4</t>
  </si>
  <si>
    <t>13:1,08</t>
  </si>
  <si>
    <t>14:4,9</t>
  </si>
  <si>
    <t>15:2,02</t>
  </si>
  <si>
    <t>16:2,12</t>
  </si>
  <si>
    <t>17:3,02</t>
  </si>
  <si>
    <t>19:2,38/2</t>
  </si>
  <si>
    <t>Kpo1 180/260:16,02</t>
  </si>
  <si>
    <t>2:4,66</t>
  </si>
  <si>
    <t>3:15,84</t>
  </si>
  <si>
    <t>Hjo 1 180/180:33,7</t>
  </si>
  <si>
    <t>dtto -2:3,96</t>
  </si>
  <si>
    <t>dtto 3:2,63</t>
  </si>
  <si>
    <t>dtto 4:3*,18*4*3,75</t>
  </si>
  <si>
    <t>Hj3 180/180:1,08</t>
  </si>
  <si>
    <t>Hj4:1,44</t>
  </si>
  <si>
    <t>Hj11:,36</t>
  </si>
  <si>
    <t>Hj12:,94</t>
  </si>
  <si>
    <t>Hj15:3,75*,18*4*3</t>
  </si>
  <si>
    <t>Hpo 1 180/260:6,34</t>
  </si>
  <si>
    <t>dtto -3:3,08</t>
  </si>
  <si>
    <t>dtto 4:5,98</t>
  </si>
  <si>
    <t>Zo1 -150/150:2,76</t>
  </si>
  <si>
    <t>2:1,53</t>
  </si>
  <si>
    <t>3:10,18</t>
  </si>
  <si>
    <t>4:33,66</t>
  </si>
  <si>
    <t>DVo 1:18,51</t>
  </si>
  <si>
    <t>2:15,81</t>
  </si>
  <si>
    <t>Mezisoučet</t>
  </si>
  <si>
    <t>762331951R00</t>
  </si>
  <si>
    <t xml:space="preserve">Vyřezání části střešní vazby </t>
  </si>
  <si>
    <t>výměna:</t>
  </si>
  <si>
    <t>KJV 180/180:</t>
  </si>
  <si>
    <t>1:1,6</t>
  </si>
  <si>
    <t>2:2,7</t>
  </si>
  <si>
    <t>3:4,95</t>
  </si>
  <si>
    <t>4:11*7,7</t>
  </si>
  <si>
    <t>5:7,2</t>
  </si>
  <si>
    <t>6:5,8</t>
  </si>
  <si>
    <t>7:9,2</t>
  </si>
  <si>
    <t>8:6,7</t>
  </si>
  <si>
    <t>9:1,75</t>
  </si>
  <si>
    <t>10:7,65</t>
  </si>
  <si>
    <t>11:7,5</t>
  </si>
  <si>
    <t>13:3*7,65</t>
  </si>
  <si>
    <t>14:7,1</t>
  </si>
  <si>
    <t>KPV 1-180/260:4,55</t>
  </si>
  <si>
    <t>DTTO 2:5,3</t>
  </si>
  <si>
    <t>ZV1 150/150:4*4,6</t>
  </si>
  <si>
    <t>ZV2:10*5,1</t>
  </si>
  <si>
    <t>PAo1 120/180:2*2,35</t>
  </si>
  <si>
    <t>dtto2:3*1,6</t>
  </si>
  <si>
    <t>DVv-1 200/180:3,25</t>
  </si>
  <si>
    <t>dtto-2:2,35</t>
  </si>
  <si>
    <t>dtto-6:2,8</t>
  </si>
  <si>
    <t>VTv1 220/230:10,9</t>
  </si>
  <si>
    <t>dtto2:15,1</t>
  </si>
  <si>
    <t>dtto3:7,05</t>
  </si>
  <si>
    <t>dtto4:4*10,45</t>
  </si>
  <si>
    <t>KRv1 180/230:3*,9</t>
  </si>
  <si>
    <t>PV2 200/150:,85</t>
  </si>
  <si>
    <t>VZv1 130/130:3*3,7</t>
  </si>
  <si>
    <t>762342202R00</t>
  </si>
  <si>
    <t xml:space="preserve">Montáž laťování střech, vzdálenost latí do 22 cm </t>
  </si>
  <si>
    <t>25,75*7,75*2-11,1*7,25*,5</t>
  </si>
  <si>
    <t>762342204R00</t>
  </si>
  <si>
    <t xml:space="preserve">Montáž laťování střech, svislé, vzdálenost 100 cm </t>
  </si>
  <si>
    <t>762342811R00</t>
  </si>
  <si>
    <t xml:space="preserve">Demontáž laťování střech, rozteč latí do 22 cm </t>
  </si>
  <si>
    <t>762395000R00</t>
  </si>
  <si>
    <t xml:space="preserve">Spojovací a ochranné prostředky pro střechy </t>
  </si>
  <si>
    <t>m3</t>
  </si>
  <si>
    <t>400*7*,035*,05</t>
  </si>
  <si>
    <t>KJV:</t>
  </si>
  <si>
    <t>1:,052</t>
  </si>
  <si>
    <t>2:,087</t>
  </si>
  <si>
    <t>3:,16</t>
  </si>
  <si>
    <t>4:2,744</t>
  </si>
  <si>
    <t>5:,233</t>
  </si>
  <si>
    <t>6:,188</t>
  </si>
  <si>
    <t>7:,047+,298</t>
  </si>
  <si>
    <t>8:,217</t>
  </si>
  <si>
    <t>9:,057</t>
  </si>
  <si>
    <t>10:,248</t>
  </si>
  <si>
    <t>11:,243</t>
  </si>
  <si>
    <t>12:,096</t>
  </si>
  <si>
    <t>13:9,914</t>
  </si>
  <si>
    <t>14:,23</t>
  </si>
  <si>
    <t>KPV 1:,213</t>
  </si>
  <si>
    <t>DTTO 2:,248</t>
  </si>
  <si>
    <t>ZV1:,414</t>
  </si>
  <si>
    <t>ZV2:1,15</t>
  </si>
  <si>
    <t>PAo1:,102</t>
  </si>
  <si>
    <t>dtto2:,104</t>
  </si>
  <si>
    <t>DVv-1:,117</t>
  </si>
  <si>
    <t>dtto-2:,085</t>
  </si>
  <si>
    <t>dtto-6:,101</t>
  </si>
  <si>
    <t>VTv1:,552</t>
  </si>
  <si>
    <t>dtto2:,764</t>
  </si>
  <si>
    <t>dtto3:,357</t>
  </si>
  <si>
    <t>dtto4:1,057</t>
  </si>
  <si>
    <t>KRv1:,112</t>
  </si>
  <si>
    <t>PV2:,026</t>
  </si>
  <si>
    <t>VZv1:3*3,7*,13*,13</t>
  </si>
  <si>
    <t>783782206R00</t>
  </si>
  <si>
    <t xml:space="preserve">Nátěr tesařských konstrukcí Bochemitem QB  2x </t>
  </si>
  <si>
    <t>latě:400*8,5*1,2*,18</t>
  </si>
  <si>
    <t>1:1,6*,18*4</t>
  </si>
  <si>
    <t>2:1,94</t>
  </si>
  <si>
    <t>3:3,56</t>
  </si>
  <si>
    <t>4:60,98</t>
  </si>
  <si>
    <t>5:5,18</t>
  </si>
  <si>
    <t>6:4,18</t>
  </si>
  <si>
    <t>7:6,62</t>
  </si>
  <si>
    <t>8:4,82</t>
  </si>
  <si>
    <t>9:1,26</t>
  </si>
  <si>
    <t>10:5,51</t>
  </si>
  <si>
    <t>11:5,4</t>
  </si>
  <si>
    <t>12:2,12</t>
  </si>
  <si>
    <t>13:220,32</t>
  </si>
  <si>
    <t>14:5,11</t>
  </si>
  <si>
    <t>KPV 1:4</t>
  </si>
  <si>
    <t>DTTO 2:4,66</t>
  </si>
  <si>
    <t>ZV1:11,04</t>
  </si>
  <si>
    <t>ZV2:32</t>
  </si>
  <si>
    <t>PAo1:2,82</t>
  </si>
  <si>
    <t>dtto2:2,88</t>
  </si>
  <si>
    <t>DVv-1:2,47</t>
  </si>
  <si>
    <t>dtto-2:1,79</t>
  </si>
  <si>
    <t>dtto-6:2,13</t>
  </si>
  <si>
    <t>VTv1:9,81</t>
  </si>
  <si>
    <t>dtto2:13,59</t>
  </si>
  <si>
    <t>dtto3:6,35</t>
  </si>
  <si>
    <t>dtto4:84,65</t>
  </si>
  <si>
    <t>KRv1:,9*,82*3</t>
  </si>
  <si>
    <t>PV2:,6</t>
  </si>
  <si>
    <t>VZv1:3*3,7*,13*4</t>
  </si>
  <si>
    <t>stávající konstrukce:1000</t>
  </si>
  <si>
    <t>60515264</t>
  </si>
  <si>
    <t>Řezivo MODŘÍN krov,latě</t>
  </si>
  <si>
    <t>400*,035*,05*1,2</t>
  </si>
  <si>
    <t>překrytí,prořez 20%:20,4036*,2</t>
  </si>
  <si>
    <t>998762202R00</t>
  </si>
  <si>
    <t xml:space="preserve">Přesun hmot pro tesařské konstrukce, výšky do 12 m </t>
  </si>
  <si>
    <t>764</t>
  </si>
  <si>
    <t>Konstrukce klempířské</t>
  </si>
  <si>
    <t>764222240R00</t>
  </si>
  <si>
    <t xml:space="preserve">Oplechování okapů Cu, tvrdá krytina, rš 500 mm </t>
  </si>
  <si>
    <t>2*11,1+25,75+15,05</t>
  </si>
  <si>
    <t>764231240R00</t>
  </si>
  <si>
    <t xml:space="preserve">Lemování z Cu plechu zdí, tvrdá krytina, rš 400 mm </t>
  </si>
  <si>
    <t>vikýř:8*1*,5*2+8*,5*2</t>
  </si>
  <si>
    <t>764239220R00</t>
  </si>
  <si>
    <t xml:space="preserve">Lemování z Cu, komínů na vln. krytině, v hřebeni </t>
  </si>
  <si>
    <t>(,9+,75)*2*,6*2</t>
  </si>
  <si>
    <t>,45*4*,6*2</t>
  </si>
  <si>
    <t>764252207R00</t>
  </si>
  <si>
    <t xml:space="preserve">Žlaby z Cu plechu podokapní půlkruhové, rš 500 mm </t>
  </si>
  <si>
    <t>764259211R00</t>
  </si>
  <si>
    <t xml:space="preserve">Kotlík kónický z Cu plechu pro trouby, D do 150 mm </t>
  </si>
  <si>
    <t>kus</t>
  </si>
  <si>
    <t>764267900R00</t>
  </si>
  <si>
    <t xml:space="preserve">D+M vikýře Cu, plochy do 6 m2, do 30° </t>
  </si>
  <si>
    <t>(,75*,7+,9*,7*,5*3+1*1,5)*8</t>
  </si>
  <si>
    <t>764292241R00</t>
  </si>
  <si>
    <t xml:space="preserve">Úžlabí z Cu plechu, rš 500 mm, klínové těsnění </t>
  </si>
  <si>
    <t>764352821R00</t>
  </si>
  <si>
    <t xml:space="preserve">Demontáž žlabů půlkruh. rovných, rš 500 mm, do 45° </t>
  </si>
  <si>
    <t>764454803R00</t>
  </si>
  <si>
    <t xml:space="preserve">Demontáž odpadních trub kruhových,D 150 mm </t>
  </si>
  <si>
    <t>4,5*4</t>
  </si>
  <si>
    <t>764554204R00</t>
  </si>
  <si>
    <t xml:space="preserve">Odpadní trouby z Cu plechu, kruhové, D 150 mm </t>
  </si>
  <si>
    <t>998764202R00</t>
  </si>
  <si>
    <t xml:space="preserve">Přesun hmot pro klempířské konstr., výšky do 12 m </t>
  </si>
  <si>
    <t>765</t>
  </si>
  <si>
    <t>Krytiny tvrdé</t>
  </si>
  <si>
    <t>765311511RT1</t>
  </si>
  <si>
    <t>Krytina z bobrovek, střech jedn.,šupinová,na sucho režné tašky segment.řez, vč.doplňkových tašek</t>
  </si>
  <si>
    <t>765311534RT1</t>
  </si>
  <si>
    <t>Hřeben bobrovka, hřebenáči č.1 nosovými, do malty s použitím suché maltové směsi</t>
  </si>
  <si>
    <t>22+6</t>
  </si>
  <si>
    <t>765311544RT1</t>
  </si>
  <si>
    <t>Nároží bobrovka, hřebenáči č.1 nos. do malty s použitím suché maltové směsi</t>
  </si>
  <si>
    <t>7*3</t>
  </si>
  <si>
    <t>765311810R00</t>
  </si>
  <si>
    <t xml:space="preserve">Demontáž krytiny bobrovky na sucho, do suti </t>
  </si>
  <si>
    <t>765318871R00</t>
  </si>
  <si>
    <t xml:space="preserve">Demontáž krytiny z hřebenáčů, tvrdá malta, do suti </t>
  </si>
  <si>
    <t>765331622R00</t>
  </si>
  <si>
    <t xml:space="preserve">Přiřezání bobrovek </t>
  </si>
  <si>
    <t>75</t>
  </si>
  <si>
    <t>765901131R00</t>
  </si>
  <si>
    <t>359*1,15</t>
  </si>
  <si>
    <t>998765202R00</t>
  </si>
  <si>
    <t xml:space="preserve">Přesun hmot pro krytiny tvrdé, výšky do 12 m </t>
  </si>
  <si>
    <t>998765292R00</t>
  </si>
  <si>
    <t xml:space="preserve">Příplatek zvětšený přesun, krytiny tvrdé do 100 m </t>
  </si>
  <si>
    <t>D96</t>
  </si>
  <si>
    <t>Přesuny suti a vybouraných hmot</t>
  </si>
  <si>
    <t>979990001R00</t>
  </si>
  <si>
    <t xml:space="preserve">Poplatek za skládku stavební suti </t>
  </si>
  <si>
    <t>47,5897-15,3600</t>
  </si>
  <si>
    <t>979990002R00</t>
  </si>
  <si>
    <t xml:space="preserve">Poplatek za skládku - hořlavé materiály </t>
  </si>
  <si>
    <t>15,360076</t>
  </si>
  <si>
    <t>979011211R00</t>
  </si>
  <si>
    <t xml:space="preserve">Svislá doprava suti a vybour. hmot </t>
  </si>
  <si>
    <t>979011219R00</t>
  </si>
  <si>
    <t xml:space="preserve">Přípl.k svislé dopr.suti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</si>
  <si>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</si>
  <si>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</si>
  <si>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</si>
  <si>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</si>
  <si>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</si>
  <si>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</si>
  <si>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</si>
  <si>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</si>
  <si>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</si>
  <si>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</si>
  <si>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</si>
  <si>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</si>
  <si>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Ztížené  podmínky</t>
  </si>
  <si>
    <t>GZS</t>
  </si>
  <si>
    <t>Rezerva rozpočtu</t>
  </si>
  <si>
    <t>OBEC SUDOMĚŘICE</t>
  </si>
  <si>
    <t xml:space="preserve">OPRAVA STŘECHY BÝVALÉHO PANSKÉHO STATKU </t>
  </si>
  <si>
    <t>I.etapa</t>
  </si>
  <si>
    <r>
      <t>Fólie podstřešní paropropustná Tyvek Solid-</t>
    </r>
    <r>
      <rPr>
        <b/>
        <sz val="9"/>
        <color rgb="FFFF0000"/>
        <rFont val="Arial"/>
        <family val="2"/>
        <charset val="238"/>
      </rPr>
      <t>nerealizuje se</t>
    </r>
  </si>
  <si>
    <t>R01</t>
  </si>
  <si>
    <t>Demontáž hromosvodu</t>
  </si>
  <si>
    <t>kpl</t>
  </si>
  <si>
    <t>R02</t>
  </si>
  <si>
    <t>Doplnění nových tesařských prvků</t>
  </si>
  <si>
    <t>R03</t>
  </si>
  <si>
    <t>R04</t>
  </si>
  <si>
    <t>R05</t>
  </si>
  <si>
    <t>R06</t>
  </si>
  <si>
    <t>R07</t>
  </si>
  <si>
    <t>Zvedání a statické podchycení tesařských prvků při výměnách</t>
  </si>
  <si>
    <t>Plachtování střechy pro tesařských výměnách</t>
  </si>
  <si>
    <t>Tesařské spoje - celodřevěné spoje za celou stavbu</t>
  </si>
  <si>
    <t>Demotáž a montáž lešení při bourání a zdění nových komínů</t>
  </si>
  <si>
    <t xml:space="preserve">Povrchová úprava nově zabudovaného řeziva - tesáním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</si>
</sst>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indexed="53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25" fillId="3" borderId="62" xfId="1" applyNumberFormat="1" applyFont="1" applyFill="1" applyBorder="1" applyAlignment="1">
      <alignment horizontal="right" wrapText="1"/>
    </xf>
    <xf numFmtId="3" fontId="19" fillId="0" borderId="0" xfId="1" applyNumberFormat="1" applyFont="1" applyAlignment="1">
      <alignment wrapText="1"/>
    </xf>
    <xf numFmtId="0" fontId="17" fillId="4" borderId="59" xfId="1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49" fontId="25" fillId="3" borderId="60" xfId="1" applyNumberFormat="1" applyFont="1" applyFill="1" applyBorder="1" applyAlignment="1">
      <alignment horizontal="left" wrapText="1"/>
    </xf>
    <xf numFmtId="49" fontId="20" fillId="3" borderId="63" xfId="1" applyNumberFormat="1" applyFont="1" applyFill="1" applyBorder="1" applyAlignment="1">
      <alignment horizontal="left" wrapText="1"/>
    </xf>
    <xf numFmtId="49" fontId="20" fillId="3" borderId="64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BE55"/>
  <sheetViews>
    <sheetView topLeftCell="A19" workbookViewId="0">
      <selection activeCell="F32" sqref="F32:G32"/>
    </sheetView>
  </sheetViews>
  <sheetFormatPr defaultRowHeight="12.75" x14ac:dyDescent="0.2"/>
  <cols>
    <col min="1" max="1" width="2" customWidth="1"/>
    <col min="2" max="2" width="13.28515625" customWidth="1"/>
    <col min="3" max="3" width="15.85546875" customWidth="1"/>
    <col min="4" max="4" width="14.5703125" customWidth="1"/>
    <col min="5" max="5" width="21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 t="str">
        <f>Rekapitulace!H1</f>
        <v>r</v>
      </c>
      <c r="D2" s="5" t="str">
        <f>Rekapitulace!G2</f>
        <v>1.část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76</v>
      </c>
      <c r="B5" s="18"/>
      <c r="C5" s="19" t="s">
        <v>352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/>
      <c r="B7" s="25"/>
      <c r="C7" s="26" t="s">
        <v>351</v>
      </c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208"/>
      <c r="D8" s="208"/>
      <c r="E8" s="209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208"/>
      <c r="D9" s="208"/>
      <c r="E9" s="209"/>
      <c r="F9" s="13"/>
      <c r="G9" s="34"/>
      <c r="H9" s="35"/>
    </row>
    <row r="10" spans="1:57" x14ac:dyDescent="0.2">
      <c r="A10" s="29" t="s">
        <v>15</v>
      </c>
      <c r="B10" s="13"/>
      <c r="C10" s="208" t="s">
        <v>350</v>
      </c>
      <c r="D10" s="208"/>
      <c r="E10" s="208"/>
      <c r="F10" s="36"/>
      <c r="G10" s="37"/>
      <c r="H10" s="38"/>
    </row>
    <row r="11" spans="1:57" ht="13.5" customHeight="1" x14ac:dyDescent="0.2">
      <c r="A11" s="29" t="s">
        <v>16</v>
      </c>
      <c r="B11" s="13"/>
      <c r="C11" s="208"/>
      <c r="D11" s="208"/>
      <c r="E11" s="208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210"/>
      <c r="D12" s="210"/>
      <c r="E12" s="210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 t="str">
        <f>Rekapitulace!A19</f>
        <v>Ztížené  podmínky</v>
      </c>
      <c r="E15" s="58"/>
      <c r="F15" s="59"/>
      <c r="G15" s="56">
        <f>Rekapitulace!I19</f>
        <v>0</v>
      </c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 t="str">
        <f>Rekapitulace!A20</f>
        <v>GZS</v>
      </c>
      <c r="E16" s="60"/>
      <c r="F16" s="61"/>
      <c r="G16" s="56">
        <f>Rekapitulace!I20</f>
        <v>0</v>
      </c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 t="str">
        <f>Rekapitulace!A21</f>
        <v>Rezerva rozpočtu</v>
      </c>
      <c r="E17" s="60"/>
      <c r="F17" s="61"/>
      <c r="G17" s="56">
        <f>Rekapitulace!I21</f>
        <v>0</v>
      </c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 x14ac:dyDescent="0.2">
      <c r="A20" s="64"/>
      <c r="B20" s="55"/>
      <c r="C20" s="56"/>
      <c r="D20" s="9"/>
      <c r="E20" s="60"/>
      <c r="F20" s="61"/>
      <c r="G20" s="56"/>
    </row>
    <row r="21" spans="1:7" ht="15.95" customHeight="1" x14ac:dyDescent="0.2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 x14ac:dyDescent="0.25">
      <c r="A23" s="211" t="s">
        <v>34</v>
      </c>
      <c r="B23" s="212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213">
        <f>C23-F32</f>
        <v>0</v>
      </c>
      <c r="G30" s="214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213">
        <f>ROUND(PRODUCT(F30,C31/100),0)</f>
        <v>0</v>
      </c>
      <c r="G31" s="214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213">
        <v>0</v>
      </c>
      <c r="G32" s="214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213">
        <f>ROUND(PRODUCT(F32,C33/100),0)</f>
        <v>0</v>
      </c>
      <c r="G33" s="214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215">
        <f>ROUND(SUM(F30:F33),0)</f>
        <v>0</v>
      </c>
      <c r="G34" s="216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207"/>
      <c r="C37" s="207"/>
      <c r="D37" s="207"/>
      <c r="E37" s="207"/>
      <c r="F37" s="207"/>
      <c r="G37" s="207"/>
      <c r="H37" t="s">
        <v>6</v>
      </c>
    </row>
    <row r="38" spans="1:8" ht="12.75" customHeight="1" x14ac:dyDescent="0.2">
      <c r="A38" s="96"/>
      <c r="B38" s="207"/>
      <c r="C38" s="207"/>
      <c r="D38" s="207"/>
      <c r="E38" s="207"/>
      <c r="F38" s="207"/>
      <c r="G38" s="207"/>
      <c r="H38" t="s">
        <v>6</v>
      </c>
    </row>
    <row r="39" spans="1:8" x14ac:dyDescent="0.2">
      <c r="A39" s="96"/>
      <c r="B39" s="207"/>
      <c r="C39" s="207"/>
      <c r="D39" s="207"/>
      <c r="E39" s="207"/>
      <c r="F39" s="207"/>
      <c r="G39" s="207"/>
      <c r="H39" t="s">
        <v>6</v>
      </c>
    </row>
    <row r="40" spans="1:8" x14ac:dyDescent="0.2">
      <c r="A40" s="96"/>
      <c r="B40" s="207"/>
      <c r="C40" s="207"/>
      <c r="D40" s="207"/>
      <c r="E40" s="207"/>
      <c r="F40" s="207"/>
      <c r="G40" s="207"/>
      <c r="H40" t="s">
        <v>6</v>
      </c>
    </row>
    <row r="41" spans="1:8" x14ac:dyDescent="0.2">
      <c r="A41" s="96"/>
      <c r="B41" s="207"/>
      <c r="C41" s="207"/>
      <c r="D41" s="207"/>
      <c r="E41" s="207"/>
      <c r="F41" s="207"/>
      <c r="G41" s="207"/>
      <c r="H41" t="s">
        <v>6</v>
      </c>
    </row>
    <row r="42" spans="1:8" x14ac:dyDescent="0.2">
      <c r="A42" s="96"/>
      <c r="B42" s="207"/>
      <c r="C42" s="207"/>
      <c r="D42" s="207"/>
      <c r="E42" s="207"/>
      <c r="F42" s="207"/>
      <c r="G42" s="207"/>
      <c r="H42" t="s">
        <v>6</v>
      </c>
    </row>
    <row r="43" spans="1:8" x14ac:dyDescent="0.2">
      <c r="A43" s="96"/>
      <c r="B43" s="207"/>
      <c r="C43" s="207"/>
      <c r="D43" s="207"/>
      <c r="E43" s="207"/>
      <c r="F43" s="207"/>
      <c r="G43" s="207"/>
      <c r="H43" t="s">
        <v>6</v>
      </c>
    </row>
    <row r="44" spans="1:8" x14ac:dyDescent="0.2">
      <c r="A44" s="96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 x14ac:dyDescent="0.2">
      <c r="A45" s="96"/>
      <c r="B45" s="207"/>
      <c r="C45" s="207"/>
      <c r="D45" s="207"/>
      <c r="E45" s="207"/>
      <c r="F45" s="207"/>
      <c r="G45" s="207"/>
      <c r="H45" t="s">
        <v>6</v>
      </c>
    </row>
    <row r="46" spans="1:8" x14ac:dyDescent="0.2">
      <c r="B46" s="217"/>
      <c r="C46" s="217"/>
      <c r="D46" s="217"/>
      <c r="E46" s="217"/>
      <c r="F46" s="217"/>
      <c r="G46" s="217"/>
    </row>
    <row r="47" spans="1:8" x14ac:dyDescent="0.2">
      <c r="B47" s="217"/>
      <c r="C47" s="217"/>
      <c r="D47" s="217"/>
      <c r="E47" s="217"/>
      <c r="F47" s="217"/>
      <c r="G47" s="217"/>
    </row>
    <row r="48" spans="1:8" x14ac:dyDescent="0.2">
      <c r="B48" s="217"/>
      <c r="C48" s="217"/>
      <c r="D48" s="217"/>
      <c r="E48" s="217"/>
      <c r="F48" s="217"/>
      <c r="G48" s="217"/>
    </row>
    <row r="49" spans="2:7" x14ac:dyDescent="0.2">
      <c r="B49" s="217"/>
      <c r="C49" s="217"/>
      <c r="D49" s="217"/>
      <c r="E49" s="217"/>
      <c r="F49" s="217"/>
      <c r="G49" s="217"/>
    </row>
    <row r="50" spans="2:7" x14ac:dyDescent="0.2">
      <c r="B50" s="217"/>
      <c r="C50" s="217"/>
      <c r="D50" s="217"/>
      <c r="E50" s="217"/>
      <c r="F50" s="217"/>
      <c r="G50" s="217"/>
    </row>
    <row r="51" spans="2:7" x14ac:dyDescent="0.2">
      <c r="B51" s="217"/>
      <c r="C51" s="217"/>
      <c r="D51" s="217"/>
      <c r="E51" s="217"/>
      <c r="F51" s="217"/>
      <c r="G51" s="217"/>
    </row>
    <row r="52" spans="2:7" x14ac:dyDescent="0.2">
      <c r="B52" s="217"/>
      <c r="C52" s="217"/>
      <c r="D52" s="217"/>
      <c r="E52" s="217"/>
      <c r="F52" s="217"/>
      <c r="G52" s="217"/>
    </row>
    <row r="53" spans="2:7" x14ac:dyDescent="0.2">
      <c r="B53" s="217"/>
      <c r="C53" s="217"/>
      <c r="D53" s="217"/>
      <c r="E53" s="217"/>
      <c r="F53" s="217"/>
      <c r="G53" s="217"/>
    </row>
    <row r="54" spans="2:7" x14ac:dyDescent="0.2">
      <c r="B54" s="217"/>
      <c r="C54" s="217"/>
      <c r="D54" s="217"/>
      <c r="E54" s="217"/>
      <c r="F54" s="217"/>
      <c r="G54" s="217"/>
    </row>
    <row r="55" spans="2:7" x14ac:dyDescent="0.2">
      <c r="B55" s="217"/>
      <c r="C55" s="217"/>
      <c r="D55" s="217"/>
      <c r="E55" s="217"/>
      <c r="F55" s="217"/>
      <c r="G55" s="21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scale="95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3"/>
  <sheetViews>
    <sheetView workbookViewId="0">
      <selection activeCell="H23" sqref="H2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18" t="s">
        <v>49</v>
      </c>
      <c r="B1" s="219"/>
      <c r="C1" s="97" t="str">
        <f>CONCATENATE(cislostavby," ",nazevstavby)</f>
        <v xml:space="preserve"> OPRAVA STŘECHY BÝVALÉHO PANSKÉHO STATKU </v>
      </c>
      <c r="D1" s="98"/>
      <c r="E1" s="99"/>
      <c r="F1" s="98"/>
      <c r="G1" s="100" t="s">
        <v>50</v>
      </c>
      <c r="H1" s="101" t="s">
        <v>77</v>
      </c>
      <c r="I1" s="102"/>
    </row>
    <row r="2" spans="1:57" ht="13.5" thickBot="1" x14ac:dyDescent="0.25">
      <c r="A2" s="220" t="s">
        <v>51</v>
      </c>
      <c r="B2" s="221"/>
      <c r="C2" s="103" t="str">
        <f>CONCATENATE(cisloobjektu," ",nazevobjektu)</f>
        <v>01 I.etapa</v>
      </c>
      <c r="D2" s="104"/>
      <c r="E2" s="105"/>
      <c r="F2" s="104"/>
      <c r="G2" s="222" t="s">
        <v>78</v>
      </c>
      <c r="H2" s="223"/>
      <c r="I2" s="224"/>
    </row>
    <row r="3" spans="1:57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57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57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57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57" s="35" customFormat="1" x14ac:dyDescent="0.2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Položky!BA11</f>
        <v>0</v>
      </c>
      <c r="F7" s="202">
        <f>Položky!BB11</f>
        <v>0</v>
      </c>
      <c r="G7" s="202">
        <f>Položky!BC11</f>
        <v>0</v>
      </c>
      <c r="H7" s="202">
        <f>Položky!BD11</f>
        <v>0</v>
      </c>
      <c r="I7" s="203">
        <f>Položky!BE11</f>
        <v>0</v>
      </c>
    </row>
    <row r="8" spans="1:57" s="35" customFormat="1" x14ac:dyDescent="0.2">
      <c r="A8" s="200" t="str">
        <f>Položky!B12</f>
        <v>94</v>
      </c>
      <c r="B8" s="115" t="str">
        <f>Položky!C12</f>
        <v>Lešení a stavební výtahy</v>
      </c>
      <c r="C8" s="66"/>
      <c r="D8" s="116"/>
      <c r="E8" s="201">
        <f>Položky!BA16</f>
        <v>0</v>
      </c>
      <c r="F8" s="202">
        <f>Položky!BB16</f>
        <v>0</v>
      </c>
      <c r="G8" s="202">
        <f>Položky!BC16</f>
        <v>0</v>
      </c>
      <c r="H8" s="202">
        <f>Položky!BD16</f>
        <v>0</v>
      </c>
      <c r="I8" s="203">
        <f>Položky!BE16</f>
        <v>0</v>
      </c>
    </row>
    <row r="9" spans="1:57" s="35" customFormat="1" x14ac:dyDescent="0.2">
      <c r="A9" s="200" t="str">
        <f>Položky!B17</f>
        <v>99</v>
      </c>
      <c r="B9" s="115" t="str">
        <f>Položky!C17</f>
        <v>Staveništní přesun hmot</v>
      </c>
      <c r="C9" s="66"/>
      <c r="D9" s="116"/>
      <c r="E9" s="201">
        <f>Položky!BA19</f>
        <v>0</v>
      </c>
      <c r="F9" s="202">
        <f>Položky!BB19</f>
        <v>0</v>
      </c>
      <c r="G9" s="202">
        <f>Položky!BC19</f>
        <v>0</v>
      </c>
      <c r="H9" s="202">
        <f>Položky!BD19</f>
        <v>0</v>
      </c>
      <c r="I9" s="203">
        <f>Položky!BE19</f>
        <v>0</v>
      </c>
    </row>
    <row r="10" spans="1:57" s="35" customFormat="1" x14ac:dyDescent="0.2">
      <c r="A10" s="200" t="str">
        <f>Položky!B20</f>
        <v>762</v>
      </c>
      <c r="B10" s="115" t="str">
        <f>Položky!C20</f>
        <v>Konstrukce tesařské</v>
      </c>
      <c r="C10" s="66"/>
      <c r="D10" s="116"/>
      <c r="E10" s="201">
        <f>Položky!BA220</f>
        <v>0</v>
      </c>
      <c r="F10" s="202">
        <f>Položky!BB220</f>
        <v>0</v>
      </c>
      <c r="G10" s="202">
        <f>Položky!BC220</f>
        <v>0</v>
      </c>
      <c r="H10" s="202">
        <f>Položky!BD220</f>
        <v>0</v>
      </c>
      <c r="I10" s="203">
        <f>Položky!BE220</f>
        <v>0</v>
      </c>
    </row>
    <row r="11" spans="1:57" s="35" customFormat="1" x14ac:dyDescent="0.2">
      <c r="A11" s="200" t="str">
        <f>Položky!B221</f>
        <v>764</v>
      </c>
      <c r="B11" s="115" t="str">
        <f>Položky!C221</f>
        <v>Konstrukce klempířské</v>
      </c>
      <c r="C11" s="66"/>
      <c r="D11" s="116"/>
      <c r="E11" s="201">
        <f>Položky!BA242</f>
        <v>0</v>
      </c>
      <c r="F11" s="202">
        <f>Položky!BB242</f>
        <v>0</v>
      </c>
      <c r="G11" s="202">
        <f>Položky!BC242</f>
        <v>0</v>
      </c>
      <c r="H11" s="202">
        <f>Položky!BD242</f>
        <v>0</v>
      </c>
      <c r="I11" s="203">
        <f>Položky!BE242</f>
        <v>0</v>
      </c>
    </row>
    <row r="12" spans="1:57" s="35" customFormat="1" x14ac:dyDescent="0.2">
      <c r="A12" s="200" t="str">
        <f>Položky!B243</f>
        <v>765</v>
      </c>
      <c r="B12" s="115" t="str">
        <f>Položky!C243</f>
        <v>Krytiny tvrdé</v>
      </c>
      <c r="C12" s="66"/>
      <c r="D12" s="116"/>
      <c r="E12" s="201">
        <f>Položky!BA260</f>
        <v>0</v>
      </c>
      <c r="F12" s="202">
        <f>Položky!BB260</f>
        <v>0</v>
      </c>
      <c r="G12" s="202">
        <f>Položky!BC260</f>
        <v>0</v>
      </c>
      <c r="H12" s="202">
        <f>Položky!BD260</f>
        <v>0</v>
      </c>
      <c r="I12" s="203">
        <f>Položky!BE260</f>
        <v>0</v>
      </c>
    </row>
    <row r="13" spans="1:57" s="35" customFormat="1" ht="13.5" thickBot="1" x14ac:dyDescent="0.25">
      <c r="A13" s="200" t="str">
        <f>Položky!B261</f>
        <v>D96</v>
      </c>
      <c r="B13" s="115" t="str">
        <f>Položky!C261</f>
        <v>Přesuny suti a vybouraných hmot</v>
      </c>
      <c r="C13" s="66"/>
      <c r="D13" s="116"/>
      <c r="E13" s="201">
        <f>Položky!BA281</f>
        <v>0</v>
      </c>
      <c r="F13" s="202">
        <f>Položky!BB281</f>
        <v>0</v>
      </c>
      <c r="G13" s="202">
        <f>Položky!BC281</f>
        <v>0</v>
      </c>
      <c r="H13" s="202">
        <f>Položky!BD281</f>
        <v>0</v>
      </c>
      <c r="I13" s="203">
        <f>Položky!BE281</f>
        <v>0</v>
      </c>
    </row>
    <row r="14" spans="1:57" s="123" customFormat="1" ht="13.5" thickBot="1" x14ac:dyDescent="0.25">
      <c r="A14" s="117"/>
      <c r="B14" s="118" t="s">
        <v>58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57" x14ac:dyDescent="0.2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 x14ac:dyDescent="0.25">
      <c r="A16" s="107" t="s">
        <v>59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53" ht="13.5" thickBot="1" x14ac:dyDescent="0.25">
      <c r="A17" s="77"/>
      <c r="B17" s="77"/>
      <c r="C17" s="77"/>
      <c r="D17" s="77"/>
      <c r="E17" s="77"/>
      <c r="F17" s="77"/>
      <c r="G17" s="77"/>
      <c r="H17" s="77"/>
      <c r="I17" s="77"/>
    </row>
    <row r="18" spans="1:53" x14ac:dyDescent="0.2">
      <c r="A18" s="71" t="s">
        <v>60</v>
      </c>
      <c r="B18" s="72"/>
      <c r="C18" s="72"/>
      <c r="D18" s="125"/>
      <c r="E18" s="126" t="s">
        <v>61</v>
      </c>
      <c r="F18" s="127" t="s">
        <v>62</v>
      </c>
      <c r="G18" s="128" t="s">
        <v>63</v>
      </c>
      <c r="H18" s="129"/>
      <c r="I18" s="130" t="s">
        <v>61</v>
      </c>
    </row>
    <row r="19" spans="1:53" x14ac:dyDescent="0.2">
      <c r="A19" s="64" t="s">
        <v>347</v>
      </c>
      <c r="B19" s="55"/>
      <c r="C19" s="55"/>
      <c r="D19" s="131"/>
      <c r="E19" s="132">
        <v>0</v>
      </c>
      <c r="F19" s="133">
        <v>2</v>
      </c>
      <c r="G19" s="134">
        <f>CHOOSE(BA19+1,HSV+PSV,HSV+PSV+Mont,HSV+PSV+Dodavka+Mont,HSV,PSV,Mont,Dodavka,Mont+Dodavka,0)</f>
        <v>0</v>
      </c>
      <c r="H19" s="135"/>
      <c r="I19" s="136">
        <f>E19+F19*G19/100</f>
        <v>0</v>
      </c>
      <c r="BA19">
        <v>0</v>
      </c>
    </row>
    <row r="20" spans="1:53" x14ac:dyDescent="0.2">
      <c r="A20" s="64" t="s">
        <v>348</v>
      </c>
      <c r="B20" s="55"/>
      <c r="C20" s="55"/>
      <c r="D20" s="131"/>
      <c r="E20" s="132">
        <v>0</v>
      </c>
      <c r="F20" s="133">
        <v>3</v>
      </c>
      <c r="G20" s="134">
        <f>CHOOSE(BA20+1,HSV+PSV,HSV+PSV+Mont,HSV+PSV+Dodavka+Mont,HSV,PSV,Mont,Dodavka,Mont+Dodavka,0)</f>
        <v>0</v>
      </c>
      <c r="H20" s="135"/>
      <c r="I20" s="136">
        <f>E20+F20*G20/100</f>
        <v>0</v>
      </c>
      <c r="BA20">
        <v>0</v>
      </c>
    </row>
    <row r="21" spans="1:53" x14ac:dyDescent="0.2">
      <c r="A21" s="64" t="s">
        <v>349</v>
      </c>
      <c r="B21" s="55"/>
      <c r="C21" s="55"/>
      <c r="D21" s="131"/>
      <c r="E21" s="132">
        <v>0</v>
      </c>
      <c r="F21" s="133">
        <v>5</v>
      </c>
      <c r="G21" s="134">
        <f>CHOOSE(BA21+1,HSV+PSV,HSV+PSV+Mont,HSV+PSV+Dodavka+Mont,HSV,PSV,Mont,Dodavka,Mont+Dodavka,0)</f>
        <v>0</v>
      </c>
      <c r="H21" s="135"/>
      <c r="I21" s="136">
        <f>E21+F21*G21/100</f>
        <v>0</v>
      </c>
      <c r="BA21">
        <v>0</v>
      </c>
    </row>
    <row r="22" spans="1:53" ht="13.5" thickBot="1" x14ac:dyDescent="0.25">
      <c r="A22" s="137"/>
      <c r="B22" s="138" t="s">
        <v>64</v>
      </c>
      <c r="C22" s="139"/>
      <c r="D22" s="140"/>
      <c r="E22" s="141"/>
      <c r="F22" s="142"/>
      <c r="G22" s="142"/>
      <c r="H22" s="225">
        <f>SUM(I19:I21)</f>
        <v>0</v>
      </c>
      <c r="I22" s="226"/>
    </row>
    <row r="24" spans="1:53" x14ac:dyDescent="0.2">
      <c r="B24" s="123"/>
      <c r="F24" s="143"/>
      <c r="G24" s="144"/>
      <c r="H24" s="144"/>
      <c r="I24" s="145"/>
    </row>
    <row r="25" spans="1:53" x14ac:dyDescent="0.2">
      <c r="F25" s="143"/>
      <c r="G25" s="144"/>
      <c r="H25" s="144"/>
      <c r="I25" s="145"/>
    </row>
    <row r="26" spans="1:53" x14ac:dyDescent="0.2">
      <c r="F26" s="143"/>
      <c r="G26" s="144"/>
      <c r="H26" s="144"/>
      <c r="I26" s="145"/>
    </row>
    <row r="27" spans="1:53" x14ac:dyDescent="0.2">
      <c r="F27" s="143"/>
      <c r="G27" s="144"/>
      <c r="H27" s="144"/>
      <c r="I27" s="145"/>
    </row>
    <row r="28" spans="1:53" x14ac:dyDescent="0.2">
      <c r="F28" s="143"/>
      <c r="G28" s="144"/>
      <c r="H28" s="144"/>
      <c r="I28" s="145"/>
    </row>
    <row r="29" spans="1:53" x14ac:dyDescent="0.2">
      <c r="F29" s="143"/>
      <c r="G29" s="144"/>
      <c r="H29" s="144"/>
      <c r="I29" s="145"/>
    </row>
    <row r="30" spans="1:53" x14ac:dyDescent="0.2">
      <c r="F30" s="143"/>
      <c r="G30" s="144"/>
      <c r="H30" s="144"/>
      <c r="I30" s="145"/>
    </row>
    <row r="31" spans="1:53" x14ac:dyDescent="0.2">
      <c r="F31" s="143"/>
      <c r="G31" s="144"/>
      <c r="H31" s="144"/>
      <c r="I31" s="145"/>
    </row>
    <row r="32" spans="1:53" x14ac:dyDescent="0.2">
      <c r="F32" s="143"/>
      <c r="G32" s="144"/>
      <c r="H32" s="144"/>
      <c r="I32" s="145"/>
    </row>
    <row r="33" spans="6:9" x14ac:dyDescent="0.2">
      <c r="F33" s="143"/>
      <c r="G33" s="144"/>
      <c r="H33" s="144"/>
      <c r="I33" s="145"/>
    </row>
    <row r="34" spans="6:9" x14ac:dyDescent="0.2">
      <c r="F34" s="143"/>
      <c r="G34" s="144"/>
      <c r="H34" s="144"/>
      <c r="I34" s="145"/>
    </row>
    <row r="35" spans="6:9" x14ac:dyDescent="0.2">
      <c r="F35" s="143"/>
      <c r="G35" s="144"/>
      <c r="H35" s="144"/>
      <c r="I35" s="145"/>
    </row>
    <row r="36" spans="6:9" x14ac:dyDescent="0.2">
      <c r="F36" s="143"/>
      <c r="G36" s="144"/>
      <c r="H36" s="144"/>
      <c r="I36" s="145"/>
    </row>
    <row r="37" spans="6:9" x14ac:dyDescent="0.2">
      <c r="F37" s="143"/>
      <c r="G37" s="144"/>
      <c r="H37" s="144"/>
      <c r="I37" s="145"/>
    </row>
    <row r="38" spans="6:9" x14ac:dyDescent="0.2">
      <c r="F38" s="143"/>
      <c r="G38" s="144"/>
      <c r="H38" s="144"/>
      <c r="I38" s="145"/>
    </row>
    <row r="39" spans="6:9" x14ac:dyDescent="0.2">
      <c r="F39" s="143"/>
      <c r="G39" s="144"/>
      <c r="H39" s="144"/>
      <c r="I39" s="145"/>
    </row>
    <row r="40" spans="6:9" x14ac:dyDescent="0.2">
      <c r="F40" s="143"/>
      <c r="G40" s="144"/>
      <c r="H40" s="144"/>
      <c r="I40" s="145"/>
    </row>
    <row r="41" spans="6:9" x14ac:dyDescent="0.2">
      <c r="F41" s="143"/>
      <c r="G41" s="144"/>
      <c r="H41" s="144"/>
      <c r="I41" s="145"/>
    </row>
    <row r="42" spans="6:9" x14ac:dyDescent="0.2">
      <c r="F42" s="143"/>
      <c r="G42" s="144"/>
      <c r="H42" s="144"/>
      <c r="I42" s="145"/>
    </row>
    <row r="43" spans="6:9" x14ac:dyDescent="0.2">
      <c r="F43" s="143"/>
      <c r="G43" s="144"/>
      <c r="H43" s="144"/>
      <c r="I43" s="145"/>
    </row>
    <row r="44" spans="6:9" x14ac:dyDescent="0.2">
      <c r="F44" s="143"/>
      <c r="G44" s="144"/>
      <c r="H44" s="144"/>
      <c r="I44" s="145"/>
    </row>
    <row r="45" spans="6:9" x14ac:dyDescent="0.2">
      <c r="F45" s="143"/>
      <c r="G45" s="144"/>
      <c r="H45" s="144"/>
      <c r="I45" s="145"/>
    </row>
    <row r="46" spans="6:9" x14ac:dyDescent="0.2">
      <c r="F46" s="143"/>
      <c r="G46" s="144"/>
      <c r="H46" s="144"/>
      <c r="I46" s="145"/>
    </row>
    <row r="47" spans="6:9" x14ac:dyDescent="0.2">
      <c r="F47" s="143"/>
      <c r="G47" s="144"/>
      <c r="H47" s="144"/>
      <c r="I47" s="145"/>
    </row>
    <row r="48" spans="6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</sheetData>
  <mergeCells count="4">
    <mergeCell ref="A1:B1"/>
    <mergeCell ref="A2:B2"/>
    <mergeCell ref="G2:I2"/>
    <mergeCell ref="H22:I2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354"/>
  <sheetViews>
    <sheetView showGridLines="0" showZeros="0" tabSelected="1" zoomScaleNormal="100" workbookViewId="0">
      <selection activeCell="C265" sqref="C265"/>
    </sheetView>
  </sheetViews>
  <sheetFormatPr defaultColWidth="9.140625"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29" t="s">
        <v>65</v>
      </c>
      <c r="B1" s="229"/>
      <c r="C1" s="229"/>
      <c r="D1" s="229"/>
      <c r="E1" s="229"/>
      <c r="F1" s="229"/>
      <c r="G1" s="229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18" t="s">
        <v>49</v>
      </c>
      <c r="B3" s="219"/>
      <c r="C3" s="97" t="str">
        <f>CONCATENATE(cislostavby," ",nazevstavby)</f>
        <v xml:space="preserve"> OPRAVA STŘECHY BÝVALÉHO PANSKÉHO STATKU </v>
      </c>
      <c r="D3" s="151"/>
      <c r="E3" s="152" t="s">
        <v>66</v>
      </c>
      <c r="F3" s="153" t="str">
        <f>Rekapitulace!H1</f>
        <v>r</v>
      </c>
      <c r="G3" s="154"/>
    </row>
    <row r="4" spans="1:104" ht="13.5" thickBot="1" x14ac:dyDescent="0.25">
      <c r="A4" s="230" t="s">
        <v>51</v>
      </c>
      <c r="B4" s="221"/>
      <c r="C4" s="103" t="str">
        <f>CONCATENATE(cisloobjektu," ",nazevobjektu)</f>
        <v>01 I.etapa</v>
      </c>
      <c r="D4" s="155"/>
      <c r="E4" s="231" t="str">
        <f>Rekapitulace!G2</f>
        <v>1.část</v>
      </c>
      <c r="F4" s="232"/>
      <c r="G4" s="233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">
      <c r="A7" s="163" t="s">
        <v>74</v>
      </c>
      <c r="B7" s="164" t="s">
        <v>79</v>
      </c>
      <c r="C7" s="165" t="s">
        <v>80</v>
      </c>
      <c r="D7" s="166"/>
      <c r="E7" s="167"/>
      <c r="F7" s="167"/>
      <c r="G7" s="168"/>
      <c r="H7" s="169"/>
      <c r="I7" s="169"/>
      <c r="O7" s="170">
        <v>1</v>
      </c>
    </row>
    <row r="8" spans="1:104" ht="22.5" x14ac:dyDescent="0.2">
      <c r="A8" s="171">
        <v>1</v>
      </c>
      <c r="B8" s="172" t="s">
        <v>81</v>
      </c>
      <c r="C8" s="173" t="s">
        <v>82</v>
      </c>
      <c r="D8" s="174" t="s">
        <v>83</v>
      </c>
      <c r="E8" s="175">
        <v>20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0.68189999999999995</v>
      </c>
    </row>
    <row r="9" spans="1:104" x14ac:dyDescent="0.2">
      <c r="A9" s="178"/>
      <c r="B9" s="180"/>
      <c r="C9" s="227" t="s">
        <v>84</v>
      </c>
      <c r="D9" s="228"/>
      <c r="E9" s="181">
        <v>20</v>
      </c>
      <c r="F9" s="182"/>
      <c r="G9" s="183"/>
      <c r="M9" s="179" t="s">
        <v>84</v>
      </c>
      <c r="O9" s="170"/>
    </row>
    <row r="10" spans="1:104" x14ac:dyDescent="0.2">
      <c r="A10" s="171">
        <v>2</v>
      </c>
      <c r="B10" s="172" t="s">
        <v>85</v>
      </c>
      <c r="C10" s="173" t="s">
        <v>86</v>
      </c>
      <c r="D10" s="174" t="s">
        <v>87</v>
      </c>
      <c r="E10" s="175">
        <v>100</v>
      </c>
      <c r="F10" s="175"/>
      <c r="G10" s="176">
        <f>E10*F10</f>
        <v>0</v>
      </c>
      <c r="O10" s="170">
        <v>2</v>
      </c>
      <c r="AA10" s="146">
        <v>10</v>
      </c>
      <c r="AB10" s="146">
        <v>0</v>
      </c>
      <c r="AC10" s="146">
        <v>8</v>
      </c>
      <c r="AZ10" s="146">
        <v>5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10</v>
      </c>
      <c r="CB10" s="177">
        <v>0</v>
      </c>
      <c r="CZ10" s="146">
        <v>0</v>
      </c>
    </row>
    <row r="11" spans="1:104" x14ac:dyDescent="0.2">
      <c r="A11" s="184"/>
      <c r="B11" s="185" t="s">
        <v>75</v>
      </c>
      <c r="C11" s="186" t="str">
        <f>CONCATENATE(B7," ",C7)</f>
        <v>3 Svislé a kompletní konstrukce</v>
      </c>
      <c r="D11" s="187"/>
      <c r="E11" s="188"/>
      <c r="F11" s="189"/>
      <c r="G11" s="190">
        <f>SUM(G7:G10)</f>
        <v>0</v>
      </c>
      <c r="O11" s="170">
        <v>4</v>
      </c>
      <c r="BA11" s="191">
        <f>SUM(BA7:BA10)</f>
        <v>0</v>
      </c>
      <c r="BB11" s="191">
        <f>SUM(BB7:BB10)</f>
        <v>0</v>
      </c>
      <c r="BC11" s="191">
        <f>SUM(BC7:BC10)</f>
        <v>0</v>
      </c>
      <c r="BD11" s="191">
        <f>SUM(BD7:BD10)</f>
        <v>0</v>
      </c>
      <c r="BE11" s="191">
        <f>SUM(BE7:BE10)</f>
        <v>0</v>
      </c>
    </row>
    <row r="12" spans="1:104" x14ac:dyDescent="0.2">
      <c r="A12" s="163" t="s">
        <v>74</v>
      </c>
      <c r="B12" s="164" t="s">
        <v>88</v>
      </c>
      <c r="C12" s="165" t="s">
        <v>89</v>
      </c>
      <c r="D12" s="166"/>
      <c r="E12" s="167"/>
      <c r="F12" s="167"/>
      <c r="G12" s="168"/>
      <c r="H12" s="169"/>
      <c r="I12" s="169"/>
      <c r="O12" s="170">
        <v>1</v>
      </c>
    </row>
    <row r="13" spans="1:104" x14ac:dyDescent="0.2">
      <c r="A13" s="171">
        <v>3</v>
      </c>
      <c r="B13" s="172" t="s">
        <v>90</v>
      </c>
      <c r="C13" s="173" t="s">
        <v>91</v>
      </c>
      <c r="D13" s="174" t="s">
        <v>92</v>
      </c>
      <c r="E13" s="175">
        <v>707</v>
      </c>
      <c r="F13" s="175"/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5.9199999999999999E-3</v>
      </c>
    </row>
    <row r="14" spans="1:104" x14ac:dyDescent="0.2">
      <c r="A14" s="178"/>
      <c r="B14" s="180"/>
      <c r="C14" s="227" t="s">
        <v>93</v>
      </c>
      <c r="D14" s="228"/>
      <c r="E14" s="181">
        <v>707</v>
      </c>
      <c r="F14" s="182"/>
      <c r="G14" s="183"/>
      <c r="M14" s="179" t="s">
        <v>93</v>
      </c>
      <c r="O14" s="170"/>
    </row>
    <row r="15" spans="1:104" x14ac:dyDescent="0.2">
      <c r="A15" s="171">
        <v>4</v>
      </c>
      <c r="B15" s="172" t="s">
        <v>94</v>
      </c>
      <c r="C15" s="173" t="s">
        <v>95</v>
      </c>
      <c r="D15" s="174" t="s">
        <v>96</v>
      </c>
      <c r="E15" s="175">
        <v>120</v>
      </c>
      <c r="F15" s="175"/>
      <c r="G15" s="176">
        <f>E15*F15</f>
        <v>0</v>
      </c>
      <c r="O15" s="170">
        <v>2</v>
      </c>
      <c r="AA15" s="146">
        <v>6</v>
      </c>
      <c r="AB15" s="146">
        <v>1</v>
      </c>
      <c r="AC15" s="146">
        <v>180456170400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6</v>
      </c>
      <c r="CB15" s="177">
        <v>1</v>
      </c>
    </row>
    <row r="16" spans="1:104" x14ac:dyDescent="0.2">
      <c r="A16" s="184"/>
      <c r="B16" s="185" t="s">
        <v>75</v>
      </c>
      <c r="C16" s="186" t="str">
        <f>CONCATENATE(B12," ",C12)</f>
        <v>94 Lešení a stavební výtahy</v>
      </c>
      <c r="D16" s="187"/>
      <c r="E16" s="188"/>
      <c r="F16" s="189"/>
      <c r="G16" s="190">
        <f>SUM(G12:G15)</f>
        <v>0</v>
      </c>
      <c r="O16" s="170">
        <v>4</v>
      </c>
      <c r="BA16" s="191">
        <f>SUM(BA12:BA15)</f>
        <v>0</v>
      </c>
      <c r="BB16" s="191">
        <f>SUM(BB12:BB15)</f>
        <v>0</v>
      </c>
      <c r="BC16" s="191">
        <f>SUM(BC12:BC15)</f>
        <v>0</v>
      </c>
      <c r="BD16" s="191">
        <f>SUM(BD12:BD15)</f>
        <v>0</v>
      </c>
      <c r="BE16" s="191">
        <f>SUM(BE12:BE15)</f>
        <v>0</v>
      </c>
    </row>
    <row r="17" spans="1:104" x14ac:dyDescent="0.2">
      <c r="A17" s="163" t="s">
        <v>74</v>
      </c>
      <c r="B17" s="164" t="s">
        <v>97</v>
      </c>
      <c r="C17" s="165" t="s">
        <v>98</v>
      </c>
      <c r="D17" s="166"/>
      <c r="E17" s="167"/>
      <c r="F17" s="167"/>
      <c r="G17" s="168"/>
      <c r="H17" s="169"/>
      <c r="I17" s="169"/>
      <c r="O17" s="170">
        <v>1</v>
      </c>
    </row>
    <row r="18" spans="1:104" x14ac:dyDescent="0.2">
      <c r="A18" s="171">
        <v>5</v>
      </c>
      <c r="B18" s="172" t="s">
        <v>99</v>
      </c>
      <c r="C18" s="173" t="s">
        <v>100</v>
      </c>
      <c r="D18" s="174" t="s">
        <v>101</v>
      </c>
      <c r="E18" s="175">
        <v>17.823440000000002</v>
      </c>
      <c r="F18" s="175"/>
      <c r="G18" s="176">
        <f>E18*F18</f>
        <v>0</v>
      </c>
      <c r="O18" s="170">
        <v>2</v>
      </c>
      <c r="AA18" s="146">
        <v>7</v>
      </c>
      <c r="AB18" s="146">
        <v>1</v>
      </c>
      <c r="AC18" s="146">
        <v>2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7</v>
      </c>
      <c r="CB18" s="177">
        <v>1</v>
      </c>
      <c r="CZ18" s="146">
        <v>0</v>
      </c>
    </row>
    <row r="19" spans="1:104" x14ac:dyDescent="0.2">
      <c r="A19" s="184"/>
      <c r="B19" s="185" t="s">
        <v>75</v>
      </c>
      <c r="C19" s="186" t="str">
        <f>CONCATENATE(B17," ",C17)</f>
        <v>99 Staveništní přesun hmot</v>
      </c>
      <c r="D19" s="187"/>
      <c r="E19" s="188"/>
      <c r="F19" s="189"/>
      <c r="G19" s="190">
        <f>SUM(G17:G18)</f>
        <v>0</v>
      </c>
      <c r="O19" s="170">
        <v>4</v>
      </c>
      <c r="BA19" s="191">
        <f>SUM(BA17:BA18)</f>
        <v>0</v>
      </c>
      <c r="BB19" s="191">
        <f>SUM(BB17:BB18)</f>
        <v>0</v>
      </c>
      <c r="BC19" s="191">
        <f>SUM(BC17:BC18)</f>
        <v>0</v>
      </c>
      <c r="BD19" s="191">
        <f>SUM(BD17:BD18)</f>
        <v>0</v>
      </c>
      <c r="BE19" s="191">
        <f>SUM(BE17:BE18)</f>
        <v>0</v>
      </c>
    </row>
    <row r="20" spans="1:104" x14ac:dyDescent="0.2">
      <c r="A20" s="163" t="s">
        <v>74</v>
      </c>
      <c r="B20" s="164" t="s">
        <v>102</v>
      </c>
      <c r="C20" s="165" t="s">
        <v>103</v>
      </c>
      <c r="D20" s="166"/>
      <c r="E20" s="167"/>
      <c r="F20" s="167"/>
      <c r="G20" s="168"/>
      <c r="H20" s="169"/>
      <c r="I20" s="169"/>
      <c r="O20" s="170">
        <v>1</v>
      </c>
    </row>
    <row r="21" spans="1:104" x14ac:dyDescent="0.2">
      <c r="A21" s="171">
        <v>6</v>
      </c>
      <c r="B21" s="172" t="s">
        <v>104</v>
      </c>
      <c r="C21" s="173" t="s">
        <v>105</v>
      </c>
      <c r="D21" s="174" t="s">
        <v>92</v>
      </c>
      <c r="E21" s="175">
        <v>389.24599999999998</v>
      </c>
      <c r="F21" s="175"/>
      <c r="G21" s="176">
        <f>E21*F21</f>
        <v>0</v>
      </c>
      <c r="O21" s="170">
        <v>2</v>
      </c>
      <c r="AA21" s="146">
        <v>1</v>
      </c>
      <c r="AB21" s="146">
        <v>7</v>
      </c>
      <c r="AC21" s="146">
        <v>7</v>
      </c>
      <c r="AZ21" s="146">
        <v>2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7</v>
      </c>
      <c r="CZ21" s="146">
        <v>0.14369000000000001</v>
      </c>
    </row>
    <row r="22" spans="1:104" x14ac:dyDescent="0.2">
      <c r="A22" s="178"/>
      <c r="B22" s="180"/>
      <c r="C22" s="227" t="s">
        <v>106</v>
      </c>
      <c r="D22" s="228"/>
      <c r="E22" s="181">
        <v>2.77</v>
      </c>
      <c r="F22" s="182"/>
      <c r="G22" s="183"/>
      <c r="M22" s="179" t="s">
        <v>106</v>
      </c>
      <c r="O22" s="170"/>
    </row>
    <row r="23" spans="1:104" x14ac:dyDescent="0.2">
      <c r="A23" s="178"/>
      <c r="B23" s="180"/>
      <c r="C23" s="227" t="s">
        <v>107</v>
      </c>
      <c r="D23" s="228"/>
      <c r="E23" s="181">
        <v>4.3600000000000003</v>
      </c>
      <c r="F23" s="182"/>
      <c r="G23" s="183"/>
      <c r="M23" s="179" t="s">
        <v>107</v>
      </c>
      <c r="O23" s="170"/>
    </row>
    <row r="24" spans="1:104" x14ac:dyDescent="0.2">
      <c r="A24" s="178"/>
      <c r="B24" s="180"/>
      <c r="C24" s="227" t="s">
        <v>108</v>
      </c>
      <c r="D24" s="228"/>
      <c r="E24" s="181">
        <v>13.03</v>
      </c>
      <c r="F24" s="182"/>
      <c r="G24" s="183"/>
      <c r="M24" s="179" t="s">
        <v>108</v>
      </c>
      <c r="O24" s="170"/>
    </row>
    <row r="25" spans="1:104" x14ac:dyDescent="0.2">
      <c r="A25" s="178"/>
      <c r="B25" s="180"/>
      <c r="C25" s="227" t="s">
        <v>109</v>
      </c>
      <c r="D25" s="228"/>
      <c r="E25" s="181">
        <v>1.58</v>
      </c>
      <c r="F25" s="182"/>
      <c r="G25" s="183"/>
      <c r="M25" s="179" t="s">
        <v>109</v>
      </c>
      <c r="O25" s="170"/>
    </row>
    <row r="26" spans="1:104" x14ac:dyDescent="0.2">
      <c r="A26" s="178"/>
      <c r="B26" s="180"/>
      <c r="C26" s="227" t="s">
        <v>110</v>
      </c>
      <c r="D26" s="228"/>
      <c r="E26" s="181">
        <v>38.81</v>
      </c>
      <c r="F26" s="182"/>
      <c r="G26" s="183"/>
      <c r="M26" s="179" t="s">
        <v>110</v>
      </c>
      <c r="O26" s="170"/>
    </row>
    <row r="27" spans="1:104" x14ac:dyDescent="0.2">
      <c r="A27" s="178"/>
      <c r="B27" s="180"/>
      <c r="C27" s="227" t="s">
        <v>111</v>
      </c>
      <c r="D27" s="228"/>
      <c r="E27" s="181">
        <v>3.49</v>
      </c>
      <c r="F27" s="182"/>
      <c r="G27" s="183"/>
      <c r="M27" s="179" t="s">
        <v>111</v>
      </c>
      <c r="O27" s="170"/>
    </row>
    <row r="28" spans="1:104" x14ac:dyDescent="0.2">
      <c r="A28" s="178"/>
      <c r="B28" s="180"/>
      <c r="C28" s="227" t="s">
        <v>112</v>
      </c>
      <c r="D28" s="228"/>
      <c r="E28" s="181">
        <v>4.57</v>
      </c>
      <c r="F28" s="182"/>
      <c r="G28" s="183"/>
      <c r="M28" s="179" t="s">
        <v>112</v>
      </c>
      <c r="O28" s="170"/>
    </row>
    <row r="29" spans="1:104" x14ac:dyDescent="0.2">
      <c r="A29" s="178"/>
      <c r="B29" s="180"/>
      <c r="C29" s="227" t="s">
        <v>113</v>
      </c>
      <c r="D29" s="228"/>
      <c r="E29" s="181">
        <v>5.54</v>
      </c>
      <c r="F29" s="182"/>
      <c r="G29" s="183"/>
      <c r="M29" s="179" t="s">
        <v>113</v>
      </c>
      <c r="O29" s="170"/>
    </row>
    <row r="30" spans="1:104" x14ac:dyDescent="0.2">
      <c r="A30" s="178"/>
      <c r="B30" s="180"/>
      <c r="C30" s="227" t="s">
        <v>114</v>
      </c>
      <c r="D30" s="228"/>
      <c r="E30" s="181">
        <v>27.72</v>
      </c>
      <c r="F30" s="182"/>
      <c r="G30" s="183"/>
      <c r="M30" s="179" t="s">
        <v>114</v>
      </c>
      <c r="O30" s="170"/>
    </row>
    <row r="31" spans="1:104" x14ac:dyDescent="0.2">
      <c r="A31" s="178"/>
      <c r="B31" s="180"/>
      <c r="C31" s="227" t="s">
        <v>115</v>
      </c>
      <c r="D31" s="228"/>
      <c r="E31" s="181">
        <v>3.17</v>
      </c>
      <c r="F31" s="182"/>
      <c r="G31" s="183"/>
      <c r="M31" s="179" t="s">
        <v>115</v>
      </c>
      <c r="O31" s="170"/>
    </row>
    <row r="32" spans="1:104" x14ac:dyDescent="0.2">
      <c r="A32" s="178"/>
      <c r="B32" s="180"/>
      <c r="C32" s="227" t="s">
        <v>116</v>
      </c>
      <c r="D32" s="228"/>
      <c r="E32" s="181">
        <v>3.17</v>
      </c>
      <c r="F32" s="182"/>
      <c r="G32" s="183"/>
      <c r="M32" s="179" t="s">
        <v>116</v>
      </c>
      <c r="O32" s="170"/>
    </row>
    <row r="33" spans="1:15" x14ac:dyDescent="0.2">
      <c r="A33" s="178"/>
      <c r="B33" s="180"/>
      <c r="C33" s="227" t="s">
        <v>117</v>
      </c>
      <c r="D33" s="228"/>
      <c r="E33" s="181">
        <v>2.95</v>
      </c>
      <c r="F33" s="182"/>
      <c r="G33" s="183"/>
      <c r="M33" s="179" t="s">
        <v>117</v>
      </c>
      <c r="O33" s="170"/>
    </row>
    <row r="34" spans="1:15" x14ac:dyDescent="0.2">
      <c r="A34" s="178"/>
      <c r="B34" s="180"/>
      <c r="C34" s="227" t="s">
        <v>118</v>
      </c>
      <c r="D34" s="228"/>
      <c r="E34" s="181">
        <v>6.62</v>
      </c>
      <c r="F34" s="182"/>
      <c r="G34" s="183"/>
      <c r="M34" s="179" t="s">
        <v>118</v>
      </c>
      <c r="O34" s="170"/>
    </row>
    <row r="35" spans="1:15" x14ac:dyDescent="0.2">
      <c r="A35" s="178"/>
      <c r="B35" s="180"/>
      <c r="C35" s="227" t="s">
        <v>119</v>
      </c>
      <c r="D35" s="228"/>
      <c r="E35" s="181">
        <v>3.96</v>
      </c>
      <c r="F35" s="182"/>
      <c r="G35" s="183"/>
      <c r="M35" s="179" t="s">
        <v>119</v>
      </c>
      <c r="O35" s="170"/>
    </row>
    <row r="36" spans="1:15" x14ac:dyDescent="0.2">
      <c r="A36" s="178"/>
      <c r="B36" s="180"/>
      <c r="C36" s="227" t="s">
        <v>120</v>
      </c>
      <c r="D36" s="228"/>
      <c r="E36" s="181">
        <v>4.82</v>
      </c>
      <c r="F36" s="182"/>
      <c r="G36" s="183"/>
      <c r="M36" s="179" t="s">
        <v>120</v>
      </c>
      <c r="O36" s="170"/>
    </row>
    <row r="37" spans="1:15" x14ac:dyDescent="0.2">
      <c r="A37" s="178"/>
      <c r="B37" s="180"/>
      <c r="C37" s="227" t="s">
        <v>121</v>
      </c>
      <c r="D37" s="228"/>
      <c r="E37" s="181">
        <v>11.016</v>
      </c>
      <c r="F37" s="182"/>
      <c r="G37" s="183"/>
      <c r="M37" s="179" t="s">
        <v>121</v>
      </c>
      <c r="O37" s="170"/>
    </row>
    <row r="38" spans="1:15" x14ac:dyDescent="0.2">
      <c r="A38" s="178"/>
      <c r="B38" s="180"/>
      <c r="C38" s="227" t="s">
        <v>122</v>
      </c>
      <c r="D38" s="228"/>
      <c r="E38" s="181">
        <v>4.03</v>
      </c>
      <c r="F38" s="182"/>
      <c r="G38" s="183"/>
      <c r="M38" s="179" t="s">
        <v>122</v>
      </c>
      <c r="O38" s="170"/>
    </row>
    <row r="39" spans="1:15" x14ac:dyDescent="0.2">
      <c r="A39" s="178"/>
      <c r="B39" s="180"/>
      <c r="C39" s="227" t="s">
        <v>123</v>
      </c>
      <c r="D39" s="228"/>
      <c r="E39" s="181">
        <v>11.016</v>
      </c>
      <c r="F39" s="182"/>
      <c r="G39" s="183"/>
      <c r="M39" s="179" t="s">
        <v>123</v>
      </c>
      <c r="O39" s="170"/>
    </row>
    <row r="40" spans="1:15" x14ac:dyDescent="0.2">
      <c r="A40" s="178"/>
      <c r="B40" s="180"/>
      <c r="C40" s="227" t="s">
        <v>124</v>
      </c>
      <c r="D40" s="228"/>
      <c r="E40" s="181">
        <v>5.51</v>
      </c>
      <c r="F40" s="182"/>
      <c r="G40" s="183"/>
      <c r="M40" s="179" t="s">
        <v>124</v>
      </c>
      <c r="O40" s="170"/>
    </row>
    <row r="41" spans="1:15" x14ac:dyDescent="0.2">
      <c r="A41" s="178"/>
      <c r="B41" s="180"/>
      <c r="C41" s="227" t="s">
        <v>125</v>
      </c>
      <c r="D41" s="228"/>
      <c r="E41" s="181">
        <v>11.087999999999999</v>
      </c>
      <c r="F41" s="182"/>
      <c r="G41" s="183"/>
      <c r="M41" s="179" t="s">
        <v>125</v>
      </c>
      <c r="O41" s="170"/>
    </row>
    <row r="42" spans="1:15" x14ac:dyDescent="0.2">
      <c r="A42" s="178"/>
      <c r="B42" s="180"/>
      <c r="C42" s="227" t="s">
        <v>126</v>
      </c>
      <c r="D42" s="228"/>
      <c r="E42" s="181">
        <v>1.08</v>
      </c>
      <c r="F42" s="182"/>
      <c r="G42" s="183"/>
      <c r="M42" s="179" t="s">
        <v>126</v>
      </c>
      <c r="O42" s="170"/>
    </row>
    <row r="43" spans="1:15" x14ac:dyDescent="0.2">
      <c r="A43" s="178"/>
      <c r="B43" s="180"/>
      <c r="C43" s="227" t="s">
        <v>127</v>
      </c>
      <c r="D43" s="228"/>
      <c r="E43" s="181">
        <v>4.9000000000000004</v>
      </c>
      <c r="F43" s="182"/>
      <c r="G43" s="183"/>
      <c r="M43" s="179" t="s">
        <v>127</v>
      </c>
      <c r="O43" s="170"/>
    </row>
    <row r="44" spans="1:15" x14ac:dyDescent="0.2">
      <c r="A44" s="178"/>
      <c r="B44" s="180"/>
      <c r="C44" s="227" t="s">
        <v>128</v>
      </c>
      <c r="D44" s="228"/>
      <c r="E44" s="181">
        <v>2.02</v>
      </c>
      <c r="F44" s="182"/>
      <c r="G44" s="183"/>
      <c r="M44" s="179" t="s">
        <v>128</v>
      </c>
      <c r="O44" s="170"/>
    </row>
    <row r="45" spans="1:15" x14ac:dyDescent="0.2">
      <c r="A45" s="178"/>
      <c r="B45" s="180"/>
      <c r="C45" s="227" t="s">
        <v>129</v>
      </c>
      <c r="D45" s="228"/>
      <c r="E45" s="181">
        <v>2.12</v>
      </c>
      <c r="F45" s="182"/>
      <c r="G45" s="183"/>
      <c r="M45" s="179" t="s">
        <v>129</v>
      </c>
      <c r="O45" s="170"/>
    </row>
    <row r="46" spans="1:15" x14ac:dyDescent="0.2">
      <c r="A46" s="178"/>
      <c r="B46" s="180"/>
      <c r="C46" s="227" t="s">
        <v>130</v>
      </c>
      <c r="D46" s="228"/>
      <c r="E46" s="181">
        <v>3.02</v>
      </c>
      <c r="F46" s="182"/>
      <c r="G46" s="183"/>
      <c r="M46" s="179" t="s">
        <v>130</v>
      </c>
      <c r="O46" s="170"/>
    </row>
    <row r="47" spans="1:15" x14ac:dyDescent="0.2">
      <c r="A47" s="178"/>
      <c r="B47" s="180"/>
      <c r="C47" s="227" t="s">
        <v>123</v>
      </c>
      <c r="D47" s="228"/>
      <c r="E47" s="181">
        <v>11.016</v>
      </c>
      <c r="F47" s="182"/>
      <c r="G47" s="183"/>
      <c r="M47" s="179" t="s">
        <v>123</v>
      </c>
      <c r="O47" s="170"/>
    </row>
    <row r="48" spans="1:15" x14ac:dyDescent="0.2">
      <c r="A48" s="178"/>
      <c r="B48" s="180"/>
      <c r="C48" s="227" t="s">
        <v>131</v>
      </c>
      <c r="D48" s="228"/>
      <c r="E48" s="181">
        <v>1.19</v>
      </c>
      <c r="F48" s="182"/>
      <c r="G48" s="183"/>
      <c r="M48" s="179" t="s">
        <v>131</v>
      </c>
      <c r="O48" s="170"/>
    </row>
    <row r="49" spans="1:15" x14ac:dyDescent="0.2">
      <c r="A49" s="178"/>
      <c r="B49" s="180"/>
      <c r="C49" s="227" t="s">
        <v>132</v>
      </c>
      <c r="D49" s="228"/>
      <c r="E49" s="181">
        <v>16.02</v>
      </c>
      <c r="F49" s="182"/>
      <c r="G49" s="183"/>
      <c r="M49" s="179" t="s">
        <v>132</v>
      </c>
      <c r="O49" s="170"/>
    </row>
    <row r="50" spans="1:15" x14ac:dyDescent="0.2">
      <c r="A50" s="178"/>
      <c r="B50" s="180"/>
      <c r="C50" s="227" t="s">
        <v>133</v>
      </c>
      <c r="D50" s="228"/>
      <c r="E50" s="181">
        <v>4.66</v>
      </c>
      <c r="F50" s="182"/>
      <c r="G50" s="183"/>
      <c r="M50" s="179" t="s">
        <v>133</v>
      </c>
      <c r="O50" s="170"/>
    </row>
    <row r="51" spans="1:15" x14ac:dyDescent="0.2">
      <c r="A51" s="178"/>
      <c r="B51" s="180"/>
      <c r="C51" s="227" t="s">
        <v>134</v>
      </c>
      <c r="D51" s="228"/>
      <c r="E51" s="181">
        <v>15.84</v>
      </c>
      <c r="F51" s="182"/>
      <c r="G51" s="183"/>
      <c r="M51" s="179" t="s">
        <v>134</v>
      </c>
      <c r="O51" s="170"/>
    </row>
    <row r="52" spans="1:15" x14ac:dyDescent="0.2">
      <c r="A52" s="178"/>
      <c r="B52" s="180"/>
      <c r="C52" s="227" t="s">
        <v>135</v>
      </c>
      <c r="D52" s="228"/>
      <c r="E52" s="181">
        <v>33.700000000000003</v>
      </c>
      <c r="F52" s="182"/>
      <c r="G52" s="183"/>
      <c r="M52" s="179" t="s">
        <v>135</v>
      </c>
      <c r="O52" s="170"/>
    </row>
    <row r="53" spans="1:15" x14ac:dyDescent="0.2">
      <c r="A53" s="178"/>
      <c r="B53" s="180"/>
      <c r="C53" s="227" t="s">
        <v>136</v>
      </c>
      <c r="D53" s="228"/>
      <c r="E53" s="181">
        <v>3.96</v>
      </c>
      <c r="F53" s="182"/>
      <c r="G53" s="183"/>
      <c r="M53" s="179" t="s">
        <v>136</v>
      </c>
      <c r="O53" s="170"/>
    </row>
    <row r="54" spans="1:15" x14ac:dyDescent="0.2">
      <c r="A54" s="178"/>
      <c r="B54" s="180"/>
      <c r="C54" s="227" t="s">
        <v>137</v>
      </c>
      <c r="D54" s="228"/>
      <c r="E54" s="181">
        <v>2.63</v>
      </c>
      <c r="F54" s="182"/>
      <c r="G54" s="183"/>
      <c r="M54" s="179" t="s">
        <v>137</v>
      </c>
      <c r="O54" s="170"/>
    </row>
    <row r="55" spans="1:15" x14ac:dyDescent="0.2">
      <c r="A55" s="178"/>
      <c r="B55" s="180"/>
      <c r="C55" s="227" t="s">
        <v>138</v>
      </c>
      <c r="D55" s="228"/>
      <c r="E55" s="181">
        <v>8.1</v>
      </c>
      <c r="F55" s="182"/>
      <c r="G55" s="183"/>
      <c r="M55" s="179" t="s">
        <v>138</v>
      </c>
      <c r="O55" s="170"/>
    </row>
    <row r="56" spans="1:15" x14ac:dyDescent="0.2">
      <c r="A56" s="178"/>
      <c r="B56" s="180"/>
      <c r="C56" s="227" t="s">
        <v>139</v>
      </c>
      <c r="D56" s="228"/>
      <c r="E56" s="181">
        <v>1.08</v>
      </c>
      <c r="F56" s="182"/>
      <c r="G56" s="183"/>
      <c r="M56" s="179" t="s">
        <v>139</v>
      </c>
      <c r="O56" s="170"/>
    </row>
    <row r="57" spans="1:15" x14ac:dyDescent="0.2">
      <c r="A57" s="178"/>
      <c r="B57" s="180"/>
      <c r="C57" s="227" t="s">
        <v>140</v>
      </c>
      <c r="D57" s="228"/>
      <c r="E57" s="181">
        <v>1.44</v>
      </c>
      <c r="F57" s="182"/>
      <c r="G57" s="183"/>
      <c r="M57" s="179" t="s">
        <v>140</v>
      </c>
      <c r="O57" s="170"/>
    </row>
    <row r="58" spans="1:15" x14ac:dyDescent="0.2">
      <c r="A58" s="178"/>
      <c r="B58" s="180"/>
      <c r="C58" s="227" t="s">
        <v>141</v>
      </c>
      <c r="D58" s="228"/>
      <c r="E58" s="181">
        <v>0.36</v>
      </c>
      <c r="F58" s="182"/>
      <c r="G58" s="183"/>
      <c r="M58" s="179" t="s">
        <v>141</v>
      </c>
      <c r="O58" s="170"/>
    </row>
    <row r="59" spans="1:15" x14ac:dyDescent="0.2">
      <c r="A59" s="178"/>
      <c r="B59" s="180"/>
      <c r="C59" s="227" t="s">
        <v>142</v>
      </c>
      <c r="D59" s="228"/>
      <c r="E59" s="181">
        <v>0.94</v>
      </c>
      <c r="F59" s="182"/>
      <c r="G59" s="183"/>
      <c r="M59" s="179" t="s">
        <v>142</v>
      </c>
      <c r="O59" s="170"/>
    </row>
    <row r="60" spans="1:15" x14ac:dyDescent="0.2">
      <c r="A60" s="178"/>
      <c r="B60" s="180"/>
      <c r="C60" s="227" t="s">
        <v>143</v>
      </c>
      <c r="D60" s="228"/>
      <c r="E60" s="181">
        <v>8.1</v>
      </c>
      <c r="F60" s="182"/>
      <c r="G60" s="183"/>
      <c r="M60" s="179" t="s">
        <v>143</v>
      </c>
      <c r="O60" s="170"/>
    </row>
    <row r="61" spans="1:15" x14ac:dyDescent="0.2">
      <c r="A61" s="178"/>
      <c r="B61" s="180"/>
      <c r="C61" s="227" t="s">
        <v>144</v>
      </c>
      <c r="D61" s="228"/>
      <c r="E61" s="181">
        <v>6.34</v>
      </c>
      <c r="F61" s="182"/>
      <c r="G61" s="183"/>
      <c r="M61" s="179" t="s">
        <v>144</v>
      </c>
      <c r="O61" s="170"/>
    </row>
    <row r="62" spans="1:15" x14ac:dyDescent="0.2">
      <c r="A62" s="178"/>
      <c r="B62" s="180"/>
      <c r="C62" s="227" t="s">
        <v>145</v>
      </c>
      <c r="D62" s="228"/>
      <c r="E62" s="181">
        <v>3.08</v>
      </c>
      <c r="F62" s="182"/>
      <c r="G62" s="183"/>
      <c r="M62" s="179" t="s">
        <v>145</v>
      </c>
      <c r="O62" s="170"/>
    </row>
    <row r="63" spans="1:15" x14ac:dyDescent="0.2">
      <c r="A63" s="178"/>
      <c r="B63" s="180"/>
      <c r="C63" s="227" t="s">
        <v>146</v>
      </c>
      <c r="D63" s="228"/>
      <c r="E63" s="181">
        <v>5.98</v>
      </c>
      <c r="F63" s="182"/>
      <c r="G63" s="183"/>
      <c r="M63" s="179" t="s">
        <v>146</v>
      </c>
      <c r="O63" s="170"/>
    </row>
    <row r="64" spans="1:15" x14ac:dyDescent="0.2">
      <c r="A64" s="178"/>
      <c r="B64" s="180"/>
      <c r="C64" s="227" t="s">
        <v>147</v>
      </c>
      <c r="D64" s="228"/>
      <c r="E64" s="181">
        <v>2.76</v>
      </c>
      <c r="F64" s="182"/>
      <c r="G64" s="183"/>
      <c r="M64" s="179" t="s">
        <v>147</v>
      </c>
      <c r="O64" s="170"/>
    </row>
    <row r="65" spans="1:104" x14ac:dyDescent="0.2">
      <c r="A65" s="178"/>
      <c r="B65" s="180"/>
      <c r="C65" s="227" t="s">
        <v>148</v>
      </c>
      <c r="D65" s="228"/>
      <c r="E65" s="181">
        <v>1.53</v>
      </c>
      <c r="F65" s="182"/>
      <c r="G65" s="183"/>
      <c r="M65" s="179" t="s">
        <v>148</v>
      </c>
      <c r="O65" s="170"/>
    </row>
    <row r="66" spans="1:104" x14ac:dyDescent="0.2">
      <c r="A66" s="178"/>
      <c r="B66" s="180"/>
      <c r="C66" s="227" t="s">
        <v>149</v>
      </c>
      <c r="D66" s="228"/>
      <c r="E66" s="181">
        <v>10.18</v>
      </c>
      <c r="F66" s="182"/>
      <c r="G66" s="183"/>
      <c r="M66" s="179" t="s">
        <v>149</v>
      </c>
      <c r="O66" s="170"/>
    </row>
    <row r="67" spans="1:104" x14ac:dyDescent="0.2">
      <c r="A67" s="178"/>
      <c r="B67" s="180"/>
      <c r="C67" s="227" t="s">
        <v>150</v>
      </c>
      <c r="D67" s="228"/>
      <c r="E67" s="181">
        <v>33.659999999999997</v>
      </c>
      <c r="F67" s="182"/>
      <c r="G67" s="183"/>
      <c r="M67" s="179" t="s">
        <v>150</v>
      </c>
      <c r="O67" s="170"/>
    </row>
    <row r="68" spans="1:104" x14ac:dyDescent="0.2">
      <c r="A68" s="178"/>
      <c r="B68" s="180"/>
      <c r="C68" s="227" t="s">
        <v>151</v>
      </c>
      <c r="D68" s="228"/>
      <c r="E68" s="181">
        <v>18.510000000000002</v>
      </c>
      <c r="F68" s="182"/>
      <c r="G68" s="183"/>
      <c r="M68" s="179" t="s">
        <v>151</v>
      </c>
      <c r="O68" s="170"/>
    </row>
    <row r="69" spans="1:104" x14ac:dyDescent="0.2">
      <c r="A69" s="178"/>
      <c r="B69" s="180"/>
      <c r="C69" s="227" t="s">
        <v>152</v>
      </c>
      <c r="D69" s="228"/>
      <c r="E69" s="181">
        <v>15.81</v>
      </c>
      <c r="F69" s="182"/>
      <c r="G69" s="183"/>
      <c r="M69" s="179" t="s">
        <v>152</v>
      </c>
      <c r="O69" s="170"/>
    </row>
    <row r="70" spans="1:104" x14ac:dyDescent="0.2">
      <c r="A70" s="178"/>
      <c r="B70" s="180"/>
      <c r="C70" s="234" t="s">
        <v>153</v>
      </c>
      <c r="D70" s="228"/>
      <c r="E70" s="204">
        <v>389.24600000000004</v>
      </c>
      <c r="F70" s="182"/>
      <c r="G70" s="183"/>
      <c r="M70" s="179" t="s">
        <v>153</v>
      </c>
      <c r="O70" s="170"/>
    </row>
    <row r="71" spans="1:104" x14ac:dyDescent="0.2">
      <c r="A71" s="171">
        <v>7</v>
      </c>
      <c r="B71" s="172" t="s">
        <v>154</v>
      </c>
      <c r="C71" s="173" t="s">
        <v>155</v>
      </c>
      <c r="D71" s="174" t="s">
        <v>83</v>
      </c>
      <c r="E71" s="175">
        <v>359.4</v>
      </c>
      <c r="F71" s="175"/>
      <c r="G71" s="176">
        <f>E71*F71</f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7</v>
      </c>
      <c r="CZ71" s="146">
        <v>1.6000000000000001E-4</v>
      </c>
    </row>
    <row r="72" spans="1:104" x14ac:dyDescent="0.2">
      <c r="A72" s="178"/>
      <c r="B72" s="180"/>
      <c r="C72" s="227" t="s">
        <v>156</v>
      </c>
      <c r="D72" s="228"/>
      <c r="E72" s="181">
        <v>0</v>
      </c>
      <c r="F72" s="182"/>
      <c r="G72" s="183"/>
      <c r="M72" s="179" t="s">
        <v>156</v>
      </c>
      <c r="O72" s="170"/>
    </row>
    <row r="73" spans="1:104" x14ac:dyDescent="0.2">
      <c r="A73" s="178"/>
      <c r="B73" s="180"/>
      <c r="C73" s="227" t="s">
        <v>157</v>
      </c>
      <c r="D73" s="228"/>
      <c r="E73" s="181">
        <v>0</v>
      </c>
      <c r="F73" s="182"/>
      <c r="G73" s="183"/>
      <c r="M73" s="179" t="s">
        <v>157</v>
      </c>
      <c r="O73" s="170"/>
    </row>
    <row r="74" spans="1:104" x14ac:dyDescent="0.2">
      <c r="A74" s="178"/>
      <c r="B74" s="180"/>
      <c r="C74" s="227" t="s">
        <v>158</v>
      </c>
      <c r="D74" s="228"/>
      <c r="E74" s="181">
        <v>1.6</v>
      </c>
      <c r="F74" s="182"/>
      <c r="G74" s="183"/>
      <c r="M74" s="179" t="s">
        <v>158</v>
      </c>
      <c r="O74" s="170"/>
    </row>
    <row r="75" spans="1:104" x14ac:dyDescent="0.2">
      <c r="A75" s="178"/>
      <c r="B75" s="180"/>
      <c r="C75" s="227" t="s">
        <v>159</v>
      </c>
      <c r="D75" s="228"/>
      <c r="E75" s="181">
        <v>2.7</v>
      </c>
      <c r="F75" s="182"/>
      <c r="G75" s="183"/>
      <c r="M75" s="179" t="s">
        <v>159</v>
      </c>
      <c r="O75" s="170"/>
    </row>
    <row r="76" spans="1:104" x14ac:dyDescent="0.2">
      <c r="A76" s="178"/>
      <c r="B76" s="180"/>
      <c r="C76" s="227" t="s">
        <v>160</v>
      </c>
      <c r="D76" s="228"/>
      <c r="E76" s="181">
        <v>4.95</v>
      </c>
      <c r="F76" s="182"/>
      <c r="G76" s="183"/>
      <c r="M76" s="179" t="s">
        <v>160</v>
      </c>
      <c r="O76" s="170"/>
    </row>
    <row r="77" spans="1:104" x14ac:dyDescent="0.2">
      <c r="A77" s="178"/>
      <c r="B77" s="180"/>
      <c r="C77" s="227" t="s">
        <v>161</v>
      </c>
      <c r="D77" s="228"/>
      <c r="E77" s="181">
        <v>84.7</v>
      </c>
      <c r="F77" s="182"/>
      <c r="G77" s="183"/>
      <c r="M77" s="179" t="s">
        <v>161</v>
      </c>
      <c r="O77" s="170"/>
    </row>
    <row r="78" spans="1:104" x14ac:dyDescent="0.2">
      <c r="A78" s="178"/>
      <c r="B78" s="180"/>
      <c r="C78" s="227" t="s">
        <v>162</v>
      </c>
      <c r="D78" s="228"/>
      <c r="E78" s="181">
        <v>7.2</v>
      </c>
      <c r="F78" s="182"/>
      <c r="G78" s="183"/>
      <c r="M78" s="179" t="s">
        <v>162</v>
      </c>
      <c r="O78" s="170"/>
    </row>
    <row r="79" spans="1:104" x14ac:dyDescent="0.2">
      <c r="A79" s="178"/>
      <c r="B79" s="180"/>
      <c r="C79" s="227" t="s">
        <v>163</v>
      </c>
      <c r="D79" s="228"/>
      <c r="E79" s="181">
        <v>5.8</v>
      </c>
      <c r="F79" s="182"/>
      <c r="G79" s="183"/>
      <c r="M79" s="179" t="s">
        <v>163</v>
      </c>
      <c r="O79" s="170"/>
    </row>
    <row r="80" spans="1:104" x14ac:dyDescent="0.2">
      <c r="A80" s="178"/>
      <c r="B80" s="180"/>
      <c r="C80" s="227" t="s">
        <v>164</v>
      </c>
      <c r="D80" s="228"/>
      <c r="E80" s="181">
        <v>9.1999999999999993</v>
      </c>
      <c r="F80" s="182"/>
      <c r="G80" s="183"/>
      <c r="M80" s="179" t="s">
        <v>164</v>
      </c>
      <c r="O80" s="170"/>
    </row>
    <row r="81" spans="1:15" x14ac:dyDescent="0.2">
      <c r="A81" s="178"/>
      <c r="B81" s="180"/>
      <c r="C81" s="227" t="s">
        <v>165</v>
      </c>
      <c r="D81" s="228"/>
      <c r="E81" s="181">
        <v>6.7</v>
      </c>
      <c r="F81" s="182"/>
      <c r="G81" s="183"/>
      <c r="M81" s="179" t="s">
        <v>165</v>
      </c>
      <c r="O81" s="170"/>
    </row>
    <row r="82" spans="1:15" x14ac:dyDescent="0.2">
      <c r="A82" s="178"/>
      <c r="B82" s="180"/>
      <c r="C82" s="227" t="s">
        <v>166</v>
      </c>
      <c r="D82" s="228"/>
      <c r="E82" s="181">
        <v>1.75</v>
      </c>
      <c r="F82" s="182"/>
      <c r="G82" s="183"/>
      <c r="M82" s="179" t="s">
        <v>166</v>
      </c>
      <c r="O82" s="170"/>
    </row>
    <row r="83" spans="1:15" x14ac:dyDescent="0.2">
      <c r="A83" s="178"/>
      <c r="B83" s="180"/>
      <c r="C83" s="227" t="s">
        <v>167</v>
      </c>
      <c r="D83" s="228"/>
      <c r="E83" s="181">
        <v>7.65</v>
      </c>
      <c r="F83" s="182"/>
      <c r="G83" s="183"/>
      <c r="M83" s="179" t="s">
        <v>167</v>
      </c>
      <c r="O83" s="170"/>
    </row>
    <row r="84" spans="1:15" x14ac:dyDescent="0.2">
      <c r="A84" s="178"/>
      <c r="B84" s="180"/>
      <c r="C84" s="227" t="s">
        <v>168</v>
      </c>
      <c r="D84" s="228"/>
      <c r="E84" s="181">
        <v>7.5</v>
      </c>
      <c r="F84" s="182"/>
      <c r="G84" s="183"/>
      <c r="M84" s="179" t="s">
        <v>168</v>
      </c>
      <c r="O84" s="170"/>
    </row>
    <row r="85" spans="1:15" x14ac:dyDescent="0.2">
      <c r="A85" s="178"/>
      <c r="B85" s="180"/>
      <c r="C85" s="227" t="s">
        <v>117</v>
      </c>
      <c r="D85" s="228"/>
      <c r="E85" s="181">
        <v>2.95</v>
      </c>
      <c r="F85" s="182"/>
      <c r="G85" s="183"/>
      <c r="M85" s="179" t="s">
        <v>117</v>
      </c>
      <c r="O85" s="170"/>
    </row>
    <row r="86" spans="1:15" x14ac:dyDescent="0.2">
      <c r="A86" s="178"/>
      <c r="B86" s="180"/>
      <c r="C86" s="227" t="s">
        <v>169</v>
      </c>
      <c r="D86" s="228"/>
      <c r="E86" s="181">
        <v>22.95</v>
      </c>
      <c r="F86" s="182"/>
      <c r="G86" s="183"/>
      <c r="M86" s="179" t="s">
        <v>169</v>
      </c>
      <c r="O86" s="170"/>
    </row>
    <row r="87" spans="1:15" x14ac:dyDescent="0.2">
      <c r="A87" s="178"/>
      <c r="B87" s="180"/>
      <c r="C87" s="227" t="s">
        <v>170</v>
      </c>
      <c r="D87" s="228"/>
      <c r="E87" s="181">
        <v>7.1</v>
      </c>
      <c r="F87" s="182"/>
      <c r="G87" s="183"/>
      <c r="M87" s="179" t="s">
        <v>170</v>
      </c>
      <c r="O87" s="170"/>
    </row>
    <row r="88" spans="1:15" x14ac:dyDescent="0.2">
      <c r="A88" s="178"/>
      <c r="B88" s="180"/>
      <c r="C88" s="227" t="s">
        <v>171</v>
      </c>
      <c r="D88" s="228"/>
      <c r="E88" s="181">
        <v>4.55</v>
      </c>
      <c r="F88" s="182"/>
      <c r="G88" s="183"/>
      <c r="M88" s="179" t="s">
        <v>171</v>
      </c>
      <c r="O88" s="170"/>
    </row>
    <row r="89" spans="1:15" x14ac:dyDescent="0.2">
      <c r="A89" s="178"/>
      <c r="B89" s="180"/>
      <c r="C89" s="227" t="s">
        <v>172</v>
      </c>
      <c r="D89" s="228"/>
      <c r="E89" s="181">
        <v>5.3</v>
      </c>
      <c r="F89" s="182"/>
      <c r="G89" s="183"/>
      <c r="M89" s="179" t="s">
        <v>172</v>
      </c>
      <c r="O89" s="170"/>
    </row>
    <row r="90" spans="1:15" x14ac:dyDescent="0.2">
      <c r="A90" s="178"/>
      <c r="B90" s="180"/>
      <c r="C90" s="227" t="s">
        <v>173</v>
      </c>
      <c r="D90" s="228"/>
      <c r="E90" s="181">
        <v>18.399999999999999</v>
      </c>
      <c r="F90" s="182"/>
      <c r="G90" s="183"/>
      <c r="M90" s="179" t="s">
        <v>173</v>
      </c>
      <c r="O90" s="170"/>
    </row>
    <row r="91" spans="1:15" x14ac:dyDescent="0.2">
      <c r="A91" s="178"/>
      <c r="B91" s="180"/>
      <c r="C91" s="227" t="s">
        <v>174</v>
      </c>
      <c r="D91" s="228"/>
      <c r="E91" s="181">
        <v>51</v>
      </c>
      <c r="F91" s="182"/>
      <c r="G91" s="183"/>
      <c r="M91" s="179" t="s">
        <v>174</v>
      </c>
      <c r="O91" s="170"/>
    </row>
    <row r="92" spans="1:15" x14ac:dyDescent="0.2">
      <c r="A92" s="178"/>
      <c r="B92" s="180"/>
      <c r="C92" s="227" t="s">
        <v>175</v>
      </c>
      <c r="D92" s="228"/>
      <c r="E92" s="181">
        <v>4.7</v>
      </c>
      <c r="F92" s="182"/>
      <c r="G92" s="183"/>
      <c r="M92" s="179" t="s">
        <v>175</v>
      </c>
      <c r="O92" s="170"/>
    </row>
    <row r="93" spans="1:15" x14ac:dyDescent="0.2">
      <c r="A93" s="178"/>
      <c r="B93" s="180"/>
      <c r="C93" s="227" t="s">
        <v>176</v>
      </c>
      <c r="D93" s="228"/>
      <c r="E93" s="181">
        <v>4.8</v>
      </c>
      <c r="F93" s="182"/>
      <c r="G93" s="183"/>
      <c r="M93" s="179" t="s">
        <v>176</v>
      </c>
      <c r="O93" s="170"/>
    </row>
    <row r="94" spans="1:15" x14ac:dyDescent="0.2">
      <c r="A94" s="178"/>
      <c r="B94" s="180"/>
      <c r="C94" s="227" t="s">
        <v>177</v>
      </c>
      <c r="D94" s="228"/>
      <c r="E94" s="181">
        <v>3.25</v>
      </c>
      <c r="F94" s="182"/>
      <c r="G94" s="183"/>
      <c r="M94" s="179" t="s">
        <v>177</v>
      </c>
      <c r="O94" s="170"/>
    </row>
    <row r="95" spans="1:15" x14ac:dyDescent="0.2">
      <c r="A95" s="178"/>
      <c r="B95" s="180"/>
      <c r="C95" s="227" t="s">
        <v>178</v>
      </c>
      <c r="D95" s="228"/>
      <c r="E95" s="181">
        <v>2.35</v>
      </c>
      <c r="F95" s="182"/>
      <c r="G95" s="183"/>
      <c r="M95" s="179" t="s">
        <v>178</v>
      </c>
      <c r="O95" s="170"/>
    </row>
    <row r="96" spans="1:15" x14ac:dyDescent="0.2">
      <c r="A96" s="178"/>
      <c r="B96" s="180"/>
      <c r="C96" s="227" t="s">
        <v>179</v>
      </c>
      <c r="D96" s="228"/>
      <c r="E96" s="181">
        <v>2.8</v>
      </c>
      <c r="F96" s="182"/>
      <c r="G96" s="183"/>
      <c r="M96" s="179" t="s">
        <v>179</v>
      </c>
      <c r="O96" s="170"/>
    </row>
    <row r="97" spans="1:104" x14ac:dyDescent="0.2">
      <c r="A97" s="178"/>
      <c r="B97" s="180"/>
      <c r="C97" s="227" t="s">
        <v>180</v>
      </c>
      <c r="D97" s="228"/>
      <c r="E97" s="181">
        <v>10.9</v>
      </c>
      <c r="F97" s="182"/>
      <c r="G97" s="183"/>
      <c r="M97" s="179" t="s">
        <v>180</v>
      </c>
      <c r="O97" s="170"/>
    </row>
    <row r="98" spans="1:104" x14ac:dyDescent="0.2">
      <c r="A98" s="178"/>
      <c r="B98" s="180"/>
      <c r="C98" s="227" t="s">
        <v>181</v>
      </c>
      <c r="D98" s="228"/>
      <c r="E98" s="181">
        <v>15.1</v>
      </c>
      <c r="F98" s="182"/>
      <c r="G98" s="183"/>
      <c r="M98" s="179" t="s">
        <v>181</v>
      </c>
      <c r="O98" s="170"/>
    </row>
    <row r="99" spans="1:104" x14ac:dyDescent="0.2">
      <c r="A99" s="178"/>
      <c r="B99" s="180"/>
      <c r="C99" s="227" t="s">
        <v>182</v>
      </c>
      <c r="D99" s="228"/>
      <c r="E99" s="181">
        <v>7.05</v>
      </c>
      <c r="F99" s="182"/>
      <c r="G99" s="183"/>
      <c r="M99" s="179" t="s">
        <v>182</v>
      </c>
      <c r="O99" s="170"/>
    </row>
    <row r="100" spans="1:104" x14ac:dyDescent="0.2">
      <c r="A100" s="178"/>
      <c r="B100" s="180"/>
      <c r="C100" s="227" t="s">
        <v>183</v>
      </c>
      <c r="D100" s="228"/>
      <c r="E100" s="181">
        <v>41.8</v>
      </c>
      <c r="F100" s="182"/>
      <c r="G100" s="183"/>
      <c r="M100" s="179" t="s">
        <v>183</v>
      </c>
      <c r="O100" s="170"/>
    </row>
    <row r="101" spans="1:104" x14ac:dyDescent="0.2">
      <c r="A101" s="178"/>
      <c r="B101" s="180"/>
      <c r="C101" s="227" t="s">
        <v>184</v>
      </c>
      <c r="D101" s="228"/>
      <c r="E101" s="181">
        <v>2.7</v>
      </c>
      <c r="F101" s="182"/>
      <c r="G101" s="183"/>
      <c r="M101" s="179" t="s">
        <v>184</v>
      </c>
      <c r="O101" s="170"/>
    </row>
    <row r="102" spans="1:104" x14ac:dyDescent="0.2">
      <c r="A102" s="178"/>
      <c r="B102" s="180"/>
      <c r="C102" s="227" t="s">
        <v>185</v>
      </c>
      <c r="D102" s="228"/>
      <c r="E102" s="181">
        <v>0.85</v>
      </c>
      <c r="F102" s="182"/>
      <c r="G102" s="183"/>
      <c r="M102" s="179" t="s">
        <v>185</v>
      </c>
      <c r="O102" s="170"/>
    </row>
    <row r="103" spans="1:104" x14ac:dyDescent="0.2">
      <c r="A103" s="178"/>
      <c r="B103" s="180"/>
      <c r="C103" s="227" t="s">
        <v>186</v>
      </c>
      <c r="D103" s="228"/>
      <c r="E103" s="181">
        <v>11.1</v>
      </c>
      <c r="F103" s="182"/>
      <c r="G103" s="183"/>
      <c r="M103" s="179" t="s">
        <v>186</v>
      </c>
      <c r="O103" s="170"/>
    </row>
    <row r="104" spans="1:104" x14ac:dyDescent="0.2">
      <c r="A104" s="178"/>
      <c r="B104" s="180"/>
      <c r="C104" s="234" t="s">
        <v>153</v>
      </c>
      <c r="D104" s="228"/>
      <c r="E104" s="204">
        <v>359.40000000000009</v>
      </c>
      <c r="F104" s="182"/>
      <c r="G104" s="183"/>
      <c r="M104" s="179" t="s">
        <v>153</v>
      </c>
      <c r="O104" s="170"/>
    </row>
    <row r="105" spans="1:104" x14ac:dyDescent="0.2">
      <c r="A105" s="171">
        <v>8</v>
      </c>
      <c r="B105" s="172" t="s">
        <v>187</v>
      </c>
      <c r="C105" s="173" t="s">
        <v>188</v>
      </c>
      <c r="D105" s="174" t="s">
        <v>92</v>
      </c>
      <c r="E105" s="175">
        <v>427.29</v>
      </c>
      <c r="F105" s="175"/>
      <c r="G105" s="176">
        <f>E105*F105</f>
        <v>0</v>
      </c>
      <c r="O105" s="170">
        <v>2</v>
      </c>
      <c r="AA105" s="146">
        <v>1</v>
      </c>
      <c r="AB105" s="146">
        <v>7</v>
      </c>
      <c r="AC105" s="146">
        <v>7</v>
      </c>
      <c r="AZ105" s="146">
        <v>2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7</v>
      </c>
      <c r="CZ105" s="146">
        <v>0</v>
      </c>
    </row>
    <row r="106" spans="1:104" x14ac:dyDescent="0.2">
      <c r="A106" s="178"/>
      <c r="B106" s="180"/>
      <c r="C106" s="227"/>
      <c r="D106" s="228"/>
      <c r="E106" s="181"/>
      <c r="F106" s="182"/>
      <c r="G106" s="183"/>
      <c r="M106" s="179" t="s">
        <v>189</v>
      </c>
      <c r="O106" s="170"/>
    </row>
    <row r="107" spans="1:104" x14ac:dyDescent="0.2">
      <c r="A107" s="171">
        <v>9</v>
      </c>
      <c r="B107" s="172" t="s">
        <v>190</v>
      </c>
      <c r="C107" s="173" t="s">
        <v>191</v>
      </c>
      <c r="D107" s="174" t="s">
        <v>92</v>
      </c>
      <c r="E107" s="175">
        <v>427.29</v>
      </c>
      <c r="F107" s="175"/>
      <c r="G107" s="176">
        <f>E107*F107</f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</v>
      </c>
      <c r="CB107" s="177">
        <v>7</v>
      </c>
      <c r="CZ107" s="146">
        <v>0</v>
      </c>
    </row>
    <row r="108" spans="1:104" x14ac:dyDescent="0.2">
      <c r="A108" s="178"/>
      <c r="B108" s="180"/>
      <c r="C108" s="227"/>
      <c r="D108" s="228"/>
      <c r="E108" s="181"/>
      <c r="F108" s="182"/>
      <c r="G108" s="183"/>
      <c r="M108" s="179" t="s">
        <v>189</v>
      </c>
      <c r="O108" s="170"/>
    </row>
    <row r="109" spans="1:104" x14ac:dyDescent="0.2">
      <c r="A109" s="171">
        <v>10</v>
      </c>
      <c r="B109" s="172" t="s">
        <v>192</v>
      </c>
      <c r="C109" s="173" t="s">
        <v>193</v>
      </c>
      <c r="D109" s="174" t="s">
        <v>92</v>
      </c>
      <c r="E109" s="175">
        <v>427.29</v>
      </c>
      <c r="F109" s="175"/>
      <c r="G109" s="176">
        <f>E109*F109</f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7</v>
      </c>
      <c r="CZ109" s="146">
        <v>0</v>
      </c>
    </row>
    <row r="110" spans="1:104" x14ac:dyDescent="0.2">
      <c r="A110" s="178"/>
      <c r="B110" s="180"/>
      <c r="C110" s="227" t="s">
        <v>189</v>
      </c>
      <c r="D110" s="228"/>
      <c r="E110" s="181">
        <v>358.88749999999999</v>
      </c>
      <c r="F110" s="182"/>
      <c r="G110" s="183"/>
      <c r="M110" s="179" t="s">
        <v>189</v>
      </c>
      <c r="O110" s="170"/>
    </row>
    <row r="111" spans="1:104" x14ac:dyDescent="0.2">
      <c r="A111" s="171">
        <v>11</v>
      </c>
      <c r="B111" s="172" t="s">
        <v>194</v>
      </c>
      <c r="C111" s="173" t="s">
        <v>195</v>
      </c>
      <c r="D111" s="174" t="s">
        <v>196</v>
      </c>
      <c r="E111" s="175">
        <v>25.303599999999999</v>
      </c>
      <c r="F111" s="175"/>
      <c r="G111" s="176">
        <f>E111*F111</f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</v>
      </c>
      <c r="CB111" s="177">
        <v>7</v>
      </c>
      <c r="CZ111" s="146">
        <v>2.3570000000000001E-2</v>
      </c>
    </row>
    <row r="112" spans="1:104" x14ac:dyDescent="0.2">
      <c r="A112" s="178"/>
      <c r="B112" s="180"/>
      <c r="C112" s="227" t="s">
        <v>197</v>
      </c>
      <c r="D112" s="228"/>
      <c r="E112" s="181">
        <v>4.9000000000000004</v>
      </c>
      <c r="F112" s="182"/>
      <c r="G112" s="183"/>
      <c r="M112" s="179" t="s">
        <v>197</v>
      </c>
      <c r="O112" s="170"/>
    </row>
    <row r="113" spans="1:15" x14ac:dyDescent="0.2">
      <c r="A113" s="178"/>
      <c r="B113" s="180"/>
      <c r="C113" s="227" t="s">
        <v>156</v>
      </c>
      <c r="D113" s="228"/>
      <c r="E113" s="181">
        <v>0</v>
      </c>
      <c r="F113" s="182"/>
      <c r="G113" s="183"/>
      <c r="M113" s="179" t="s">
        <v>156</v>
      </c>
      <c r="O113" s="170"/>
    </row>
    <row r="114" spans="1:15" x14ac:dyDescent="0.2">
      <c r="A114" s="178"/>
      <c r="B114" s="180"/>
      <c r="C114" s="227" t="s">
        <v>198</v>
      </c>
      <c r="D114" s="228"/>
      <c r="E114" s="181">
        <v>0</v>
      </c>
      <c r="F114" s="182"/>
      <c r="G114" s="183"/>
      <c r="M114" s="179" t="s">
        <v>198</v>
      </c>
      <c r="O114" s="170"/>
    </row>
    <row r="115" spans="1:15" x14ac:dyDescent="0.2">
      <c r="A115" s="178"/>
      <c r="B115" s="180"/>
      <c r="C115" s="227" t="s">
        <v>199</v>
      </c>
      <c r="D115" s="228"/>
      <c r="E115" s="181">
        <v>5.1999999999999998E-2</v>
      </c>
      <c r="F115" s="182"/>
      <c r="G115" s="183"/>
      <c r="M115" s="179" t="s">
        <v>199</v>
      </c>
      <c r="O115" s="170"/>
    </row>
    <row r="116" spans="1:15" x14ac:dyDescent="0.2">
      <c r="A116" s="178"/>
      <c r="B116" s="180"/>
      <c r="C116" s="227" t="s">
        <v>200</v>
      </c>
      <c r="D116" s="228"/>
      <c r="E116" s="181">
        <v>8.6999999999999994E-2</v>
      </c>
      <c r="F116" s="182"/>
      <c r="G116" s="183"/>
      <c r="M116" s="179" t="s">
        <v>200</v>
      </c>
      <c r="O116" s="170"/>
    </row>
    <row r="117" spans="1:15" x14ac:dyDescent="0.2">
      <c r="A117" s="178"/>
      <c r="B117" s="180"/>
      <c r="C117" s="227" t="s">
        <v>201</v>
      </c>
      <c r="D117" s="228"/>
      <c r="E117" s="181">
        <v>0.16</v>
      </c>
      <c r="F117" s="182"/>
      <c r="G117" s="183"/>
      <c r="M117" s="179" t="s">
        <v>201</v>
      </c>
      <c r="O117" s="170"/>
    </row>
    <row r="118" spans="1:15" x14ac:dyDescent="0.2">
      <c r="A118" s="178"/>
      <c r="B118" s="180"/>
      <c r="C118" s="227" t="s">
        <v>202</v>
      </c>
      <c r="D118" s="228"/>
      <c r="E118" s="181">
        <v>2.7440000000000002</v>
      </c>
      <c r="F118" s="182"/>
      <c r="G118" s="183"/>
      <c r="M118" s="179" t="s">
        <v>202</v>
      </c>
      <c r="O118" s="170"/>
    </row>
    <row r="119" spans="1:15" x14ac:dyDescent="0.2">
      <c r="A119" s="178"/>
      <c r="B119" s="180"/>
      <c r="C119" s="227" t="s">
        <v>203</v>
      </c>
      <c r="D119" s="228"/>
      <c r="E119" s="181">
        <v>0.23300000000000001</v>
      </c>
      <c r="F119" s="182"/>
      <c r="G119" s="183"/>
      <c r="M119" s="179" t="s">
        <v>203</v>
      </c>
      <c r="O119" s="170"/>
    </row>
    <row r="120" spans="1:15" x14ac:dyDescent="0.2">
      <c r="A120" s="178"/>
      <c r="B120" s="180"/>
      <c r="C120" s="227" t="s">
        <v>204</v>
      </c>
      <c r="D120" s="228"/>
      <c r="E120" s="181">
        <v>0.188</v>
      </c>
      <c r="F120" s="182"/>
      <c r="G120" s="183"/>
      <c r="M120" s="179" t="s">
        <v>204</v>
      </c>
      <c r="O120" s="170"/>
    </row>
    <row r="121" spans="1:15" x14ac:dyDescent="0.2">
      <c r="A121" s="178"/>
      <c r="B121" s="180"/>
      <c r="C121" s="227" t="s">
        <v>205</v>
      </c>
      <c r="D121" s="228"/>
      <c r="E121" s="181">
        <v>0.34499999999999997</v>
      </c>
      <c r="F121" s="182"/>
      <c r="G121" s="183"/>
      <c r="M121" s="179" t="s">
        <v>205</v>
      </c>
      <c r="O121" s="170"/>
    </row>
    <row r="122" spans="1:15" x14ac:dyDescent="0.2">
      <c r="A122" s="178"/>
      <c r="B122" s="180"/>
      <c r="C122" s="227" t="s">
        <v>206</v>
      </c>
      <c r="D122" s="228"/>
      <c r="E122" s="181">
        <v>0.217</v>
      </c>
      <c r="F122" s="182"/>
      <c r="G122" s="183"/>
      <c r="M122" s="179" t="s">
        <v>206</v>
      </c>
      <c r="O122" s="170"/>
    </row>
    <row r="123" spans="1:15" x14ac:dyDescent="0.2">
      <c r="A123" s="178"/>
      <c r="B123" s="180"/>
      <c r="C123" s="227" t="s">
        <v>207</v>
      </c>
      <c r="D123" s="228"/>
      <c r="E123" s="181">
        <v>5.7000000000000002E-2</v>
      </c>
      <c r="F123" s="182"/>
      <c r="G123" s="183"/>
      <c r="M123" s="179" t="s">
        <v>207</v>
      </c>
      <c r="O123" s="170"/>
    </row>
    <row r="124" spans="1:15" x14ac:dyDescent="0.2">
      <c r="A124" s="178"/>
      <c r="B124" s="180"/>
      <c r="C124" s="227" t="s">
        <v>208</v>
      </c>
      <c r="D124" s="228"/>
      <c r="E124" s="181">
        <v>0.248</v>
      </c>
      <c r="F124" s="182"/>
      <c r="G124" s="183"/>
      <c r="M124" s="179" t="s">
        <v>208</v>
      </c>
      <c r="O124" s="170"/>
    </row>
    <row r="125" spans="1:15" x14ac:dyDescent="0.2">
      <c r="A125" s="178"/>
      <c r="B125" s="180"/>
      <c r="C125" s="227" t="s">
        <v>209</v>
      </c>
      <c r="D125" s="228"/>
      <c r="E125" s="181">
        <v>0.24299999999999999</v>
      </c>
      <c r="F125" s="182"/>
      <c r="G125" s="183"/>
      <c r="M125" s="179" t="s">
        <v>209</v>
      </c>
      <c r="O125" s="170"/>
    </row>
    <row r="126" spans="1:15" x14ac:dyDescent="0.2">
      <c r="A126" s="178"/>
      <c r="B126" s="180"/>
      <c r="C126" s="227" t="s">
        <v>210</v>
      </c>
      <c r="D126" s="228"/>
      <c r="E126" s="181">
        <v>9.6000000000000002E-2</v>
      </c>
      <c r="F126" s="182"/>
      <c r="G126" s="183"/>
      <c r="M126" s="179" t="s">
        <v>210</v>
      </c>
      <c r="O126" s="170"/>
    </row>
    <row r="127" spans="1:15" x14ac:dyDescent="0.2">
      <c r="A127" s="178"/>
      <c r="B127" s="180"/>
      <c r="C127" s="227" t="s">
        <v>211</v>
      </c>
      <c r="D127" s="228"/>
      <c r="E127" s="181">
        <v>9.9139999999999997</v>
      </c>
      <c r="F127" s="182"/>
      <c r="G127" s="183"/>
      <c r="M127" s="179" t="s">
        <v>211</v>
      </c>
      <c r="O127" s="170"/>
    </row>
    <row r="128" spans="1:15" x14ac:dyDescent="0.2">
      <c r="A128" s="178"/>
      <c r="B128" s="180"/>
      <c r="C128" s="227" t="s">
        <v>212</v>
      </c>
      <c r="D128" s="228"/>
      <c r="E128" s="181">
        <v>0.23</v>
      </c>
      <c r="F128" s="182"/>
      <c r="G128" s="183"/>
      <c r="M128" s="179" t="s">
        <v>212</v>
      </c>
      <c r="O128" s="170"/>
    </row>
    <row r="129" spans="1:15" x14ac:dyDescent="0.2">
      <c r="A129" s="178"/>
      <c r="B129" s="180"/>
      <c r="C129" s="227" t="s">
        <v>213</v>
      </c>
      <c r="D129" s="228"/>
      <c r="E129" s="181">
        <v>0.21299999999999999</v>
      </c>
      <c r="F129" s="182"/>
      <c r="G129" s="183"/>
      <c r="M129" s="179" t="s">
        <v>213</v>
      </c>
      <c r="O129" s="170"/>
    </row>
    <row r="130" spans="1:15" x14ac:dyDescent="0.2">
      <c r="A130" s="178"/>
      <c r="B130" s="180"/>
      <c r="C130" s="227" t="s">
        <v>214</v>
      </c>
      <c r="D130" s="228"/>
      <c r="E130" s="181">
        <v>0.248</v>
      </c>
      <c r="F130" s="182"/>
      <c r="G130" s="183"/>
      <c r="M130" s="179" t="s">
        <v>214</v>
      </c>
      <c r="O130" s="170"/>
    </row>
    <row r="131" spans="1:15" x14ac:dyDescent="0.2">
      <c r="A131" s="178"/>
      <c r="B131" s="180"/>
      <c r="C131" s="227" t="s">
        <v>215</v>
      </c>
      <c r="D131" s="228"/>
      <c r="E131" s="181">
        <v>0.41399999999999998</v>
      </c>
      <c r="F131" s="182"/>
      <c r="G131" s="183"/>
      <c r="M131" s="179" t="s">
        <v>215</v>
      </c>
      <c r="O131" s="170"/>
    </row>
    <row r="132" spans="1:15" x14ac:dyDescent="0.2">
      <c r="A132" s="178"/>
      <c r="B132" s="180"/>
      <c r="C132" s="227" t="s">
        <v>216</v>
      </c>
      <c r="D132" s="228"/>
      <c r="E132" s="181">
        <v>1.1499999999999999</v>
      </c>
      <c r="F132" s="182"/>
      <c r="G132" s="183"/>
      <c r="M132" s="179" t="s">
        <v>216</v>
      </c>
      <c r="O132" s="170"/>
    </row>
    <row r="133" spans="1:15" x14ac:dyDescent="0.2">
      <c r="A133" s="178"/>
      <c r="B133" s="180"/>
      <c r="C133" s="227" t="s">
        <v>217</v>
      </c>
      <c r="D133" s="228"/>
      <c r="E133" s="181">
        <v>0.10199999999999999</v>
      </c>
      <c r="F133" s="182"/>
      <c r="G133" s="183"/>
      <c r="M133" s="179" t="s">
        <v>217</v>
      </c>
      <c r="O133" s="170"/>
    </row>
    <row r="134" spans="1:15" x14ac:dyDescent="0.2">
      <c r="A134" s="178"/>
      <c r="B134" s="180"/>
      <c r="C134" s="227" t="s">
        <v>218</v>
      </c>
      <c r="D134" s="228"/>
      <c r="E134" s="181">
        <v>0.104</v>
      </c>
      <c r="F134" s="182"/>
      <c r="G134" s="183"/>
      <c r="M134" s="179" t="s">
        <v>218</v>
      </c>
      <c r="O134" s="170"/>
    </row>
    <row r="135" spans="1:15" x14ac:dyDescent="0.2">
      <c r="A135" s="178"/>
      <c r="B135" s="180"/>
      <c r="C135" s="227" t="s">
        <v>219</v>
      </c>
      <c r="D135" s="228"/>
      <c r="E135" s="181">
        <v>0.11700000000000001</v>
      </c>
      <c r="F135" s="182"/>
      <c r="G135" s="183"/>
      <c r="M135" s="179" t="s">
        <v>219</v>
      </c>
      <c r="O135" s="170"/>
    </row>
    <row r="136" spans="1:15" x14ac:dyDescent="0.2">
      <c r="A136" s="178"/>
      <c r="B136" s="180"/>
      <c r="C136" s="227" t="s">
        <v>220</v>
      </c>
      <c r="D136" s="228"/>
      <c r="E136" s="181">
        <v>8.5000000000000006E-2</v>
      </c>
      <c r="F136" s="182"/>
      <c r="G136" s="183"/>
      <c r="M136" s="179" t="s">
        <v>220</v>
      </c>
      <c r="O136" s="170"/>
    </row>
    <row r="137" spans="1:15" x14ac:dyDescent="0.2">
      <c r="A137" s="178"/>
      <c r="B137" s="180"/>
      <c r="C137" s="227" t="s">
        <v>221</v>
      </c>
      <c r="D137" s="228"/>
      <c r="E137" s="181">
        <v>0.10100000000000001</v>
      </c>
      <c r="F137" s="182"/>
      <c r="G137" s="183"/>
      <c r="M137" s="179" t="s">
        <v>221</v>
      </c>
      <c r="O137" s="170"/>
    </row>
    <row r="138" spans="1:15" x14ac:dyDescent="0.2">
      <c r="A138" s="178"/>
      <c r="B138" s="180"/>
      <c r="C138" s="227" t="s">
        <v>222</v>
      </c>
      <c r="D138" s="228"/>
      <c r="E138" s="181">
        <v>0.55200000000000005</v>
      </c>
      <c r="F138" s="182"/>
      <c r="G138" s="183"/>
      <c r="M138" s="179" t="s">
        <v>222</v>
      </c>
      <c r="O138" s="170"/>
    </row>
    <row r="139" spans="1:15" x14ac:dyDescent="0.2">
      <c r="A139" s="178"/>
      <c r="B139" s="180"/>
      <c r="C139" s="227" t="s">
        <v>223</v>
      </c>
      <c r="D139" s="228"/>
      <c r="E139" s="181">
        <v>0.76400000000000001</v>
      </c>
      <c r="F139" s="182"/>
      <c r="G139" s="183"/>
      <c r="M139" s="179" t="s">
        <v>223</v>
      </c>
      <c r="O139" s="170"/>
    </row>
    <row r="140" spans="1:15" x14ac:dyDescent="0.2">
      <c r="A140" s="178"/>
      <c r="B140" s="180"/>
      <c r="C140" s="227" t="s">
        <v>224</v>
      </c>
      <c r="D140" s="228"/>
      <c r="E140" s="181">
        <v>0.35699999999999998</v>
      </c>
      <c r="F140" s="182"/>
      <c r="G140" s="183"/>
      <c r="M140" s="179" t="s">
        <v>224</v>
      </c>
      <c r="O140" s="170"/>
    </row>
    <row r="141" spans="1:15" x14ac:dyDescent="0.2">
      <c r="A141" s="178"/>
      <c r="B141" s="180"/>
      <c r="C141" s="227" t="s">
        <v>225</v>
      </c>
      <c r="D141" s="228"/>
      <c r="E141" s="181">
        <v>1.0569999999999999</v>
      </c>
      <c r="F141" s="182"/>
      <c r="G141" s="183"/>
      <c r="M141" s="179" t="s">
        <v>225</v>
      </c>
      <c r="O141" s="170"/>
    </row>
    <row r="142" spans="1:15" x14ac:dyDescent="0.2">
      <c r="A142" s="178"/>
      <c r="B142" s="180"/>
      <c r="C142" s="227" t="s">
        <v>226</v>
      </c>
      <c r="D142" s="228"/>
      <c r="E142" s="181">
        <v>0.112</v>
      </c>
      <c r="F142" s="182"/>
      <c r="G142" s="183"/>
      <c r="M142" s="179" t="s">
        <v>226</v>
      </c>
      <c r="O142" s="170"/>
    </row>
    <row r="143" spans="1:15" x14ac:dyDescent="0.2">
      <c r="A143" s="178"/>
      <c r="B143" s="180"/>
      <c r="C143" s="227" t="s">
        <v>227</v>
      </c>
      <c r="D143" s="228"/>
      <c r="E143" s="181">
        <v>2.5999999999999999E-2</v>
      </c>
      <c r="F143" s="182"/>
      <c r="G143" s="183"/>
      <c r="M143" s="179" t="s">
        <v>227</v>
      </c>
      <c r="O143" s="170"/>
    </row>
    <row r="144" spans="1:15" x14ac:dyDescent="0.2">
      <c r="A144" s="178"/>
      <c r="B144" s="180"/>
      <c r="C144" s="227" t="s">
        <v>228</v>
      </c>
      <c r="D144" s="228"/>
      <c r="E144" s="181">
        <v>0.18759999999999999</v>
      </c>
      <c r="F144" s="182"/>
      <c r="G144" s="183"/>
      <c r="M144" s="179" t="s">
        <v>228</v>
      </c>
      <c r="O144" s="170"/>
    </row>
    <row r="145" spans="1:104" x14ac:dyDescent="0.2">
      <c r="A145" s="178"/>
      <c r="B145" s="180"/>
      <c r="C145" s="234" t="s">
        <v>153</v>
      </c>
      <c r="D145" s="228"/>
      <c r="E145" s="204">
        <v>25.303599999999999</v>
      </c>
      <c r="F145" s="182"/>
      <c r="G145" s="183"/>
      <c r="M145" s="179" t="s">
        <v>153</v>
      </c>
      <c r="O145" s="170"/>
    </row>
    <row r="146" spans="1:104" x14ac:dyDescent="0.2">
      <c r="A146" s="171">
        <v>12</v>
      </c>
      <c r="B146" s="172" t="s">
        <v>229</v>
      </c>
      <c r="C146" s="173" t="s">
        <v>230</v>
      </c>
      <c r="D146" s="174" t="s">
        <v>92</v>
      </c>
      <c r="E146" s="175">
        <v>2249.328</v>
      </c>
      <c r="F146" s="175"/>
      <c r="G146" s="176">
        <f>E146*F146</f>
        <v>0</v>
      </c>
      <c r="O146" s="170">
        <v>2</v>
      </c>
      <c r="AA146" s="146">
        <v>1</v>
      </c>
      <c r="AB146" s="146">
        <v>7</v>
      </c>
      <c r="AC146" s="146">
        <v>7</v>
      </c>
      <c r="AZ146" s="146">
        <v>2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1</v>
      </c>
      <c r="CB146" s="177">
        <v>7</v>
      </c>
      <c r="CZ146" s="146">
        <v>2.9999999999999997E-4</v>
      </c>
    </row>
    <row r="147" spans="1:104" x14ac:dyDescent="0.2">
      <c r="A147" s="178"/>
      <c r="B147" s="180"/>
      <c r="C147" s="227" t="s">
        <v>231</v>
      </c>
      <c r="D147" s="228"/>
      <c r="E147" s="181">
        <v>734.4</v>
      </c>
      <c r="F147" s="182"/>
      <c r="G147" s="183"/>
      <c r="M147" s="179" t="s">
        <v>231</v>
      </c>
      <c r="O147" s="170"/>
    </row>
    <row r="148" spans="1:104" x14ac:dyDescent="0.2">
      <c r="A148" s="178"/>
      <c r="B148" s="180"/>
      <c r="C148" s="227" t="s">
        <v>156</v>
      </c>
      <c r="D148" s="228"/>
      <c r="E148" s="181">
        <v>0</v>
      </c>
      <c r="F148" s="182"/>
      <c r="G148" s="183"/>
      <c r="M148" s="179" t="s">
        <v>156</v>
      </c>
      <c r="O148" s="170"/>
    </row>
    <row r="149" spans="1:104" x14ac:dyDescent="0.2">
      <c r="A149" s="178"/>
      <c r="B149" s="180"/>
      <c r="C149" s="227" t="s">
        <v>198</v>
      </c>
      <c r="D149" s="228"/>
      <c r="E149" s="181">
        <v>0</v>
      </c>
      <c r="F149" s="182"/>
      <c r="G149" s="183"/>
      <c r="M149" s="179" t="s">
        <v>198</v>
      </c>
      <c r="O149" s="170"/>
    </row>
    <row r="150" spans="1:104" x14ac:dyDescent="0.2">
      <c r="A150" s="178"/>
      <c r="B150" s="180"/>
      <c r="C150" s="227" t="s">
        <v>232</v>
      </c>
      <c r="D150" s="228"/>
      <c r="E150" s="181">
        <v>1.1519999999999999</v>
      </c>
      <c r="F150" s="182"/>
      <c r="G150" s="183"/>
      <c r="M150" s="179" t="s">
        <v>232</v>
      </c>
      <c r="O150" s="170"/>
    </row>
    <row r="151" spans="1:104" x14ac:dyDescent="0.2">
      <c r="A151" s="178"/>
      <c r="B151" s="180"/>
      <c r="C151" s="227" t="s">
        <v>233</v>
      </c>
      <c r="D151" s="228"/>
      <c r="E151" s="181">
        <v>1.94</v>
      </c>
      <c r="F151" s="182"/>
      <c r="G151" s="183"/>
      <c r="M151" s="179" t="s">
        <v>233</v>
      </c>
      <c r="O151" s="170"/>
    </row>
    <row r="152" spans="1:104" x14ac:dyDescent="0.2">
      <c r="A152" s="178"/>
      <c r="B152" s="180"/>
      <c r="C152" s="227" t="s">
        <v>234</v>
      </c>
      <c r="D152" s="228"/>
      <c r="E152" s="181">
        <v>3.56</v>
      </c>
      <c r="F152" s="182"/>
      <c r="G152" s="183"/>
      <c r="M152" s="179" t="s">
        <v>234</v>
      </c>
      <c r="O152" s="170"/>
    </row>
    <row r="153" spans="1:104" x14ac:dyDescent="0.2">
      <c r="A153" s="178"/>
      <c r="B153" s="180"/>
      <c r="C153" s="227" t="s">
        <v>235</v>
      </c>
      <c r="D153" s="228"/>
      <c r="E153" s="181">
        <v>60.98</v>
      </c>
      <c r="F153" s="182"/>
      <c r="G153" s="183"/>
      <c r="M153" s="179" t="s">
        <v>235</v>
      </c>
      <c r="O153" s="170"/>
    </row>
    <row r="154" spans="1:104" x14ac:dyDescent="0.2">
      <c r="A154" s="178"/>
      <c r="B154" s="180"/>
      <c r="C154" s="227" t="s">
        <v>236</v>
      </c>
      <c r="D154" s="228"/>
      <c r="E154" s="181">
        <v>5.18</v>
      </c>
      <c r="F154" s="182"/>
      <c r="G154" s="183"/>
      <c r="M154" s="179" t="s">
        <v>236</v>
      </c>
      <c r="O154" s="170"/>
    </row>
    <row r="155" spans="1:104" x14ac:dyDescent="0.2">
      <c r="A155" s="178"/>
      <c r="B155" s="180"/>
      <c r="C155" s="227" t="s">
        <v>237</v>
      </c>
      <c r="D155" s="228"/>
      <c r="E155" s="181">
        <v>4.18</v>
      </c>
      <c r="F155" s="182"/>
      <c r="G155" s="183"/>
      <c r="M155" s="179" t="s">
        <v>237</v>
      </c>
      <c r="O155" s="170"/>
    </row>
    <row r="156" spans="1:104" x14ac:dyDescent="0.2">
      <c r="A156" s="178"/>
      <c r="B156" s="180"/>
      <c r="C156" s="227" t="s">
        <v>238</v>
      </c>
      <c r="D156" s="228"/>
      <c r="E156" s="181">
        <v>6.62</v>
      </c>
      <c r="F156" s="182"/>
      <c r="G156" s="183"/>
      <c r="M156" s="179" t="s">
        <v>238</v>
      </c>
      <c r="O156" s="170"/>
    </row>
    <row r="157" spans="1:104" x14ac:dyDescent="0.2">
      <c r="A157" s="178"/>
      <c r="B157" s="180"/>
      <c r="C157" s="227" t="s">
        <v>239</v>
      </c>
      <c r="D157" s="228"/>
      <c r="E157" s="181">
        <v>4.82</v>
      </c>
      <c r="F157" s="182"/>
      <c r="G157" s="183"/>
      <c r="M157" s="179" t="s">
        <v>239</v>
      </c>
      <c r="O157" s="170"/>
    </row>
    <row r="158" spans="1:104" x14ac:dyDescent="0.2">
      <c r="A158" s="178"/>
      <c r="B158" s="180"/>
      <c r="C158" s="227" t="s">
        <v>240</v>
      </c>
      <c r="D158" s="228"/>
      <c r="E158" s="181">
        <v>1.26</v>
      </c>
      <c r="F158" s="182"/>
      <c r="G158" s="183"/>
      <c r="M158" s="179" t="s">
        <v>240</v>
      </c>
      <c r="O158" s="170"/>
    </row>
    <row r="159" spans="1:104" x14ac:dyDescent="0.2">
      <c r="A159" s="178"/>
      <c r="B159" s="180"/>
      <c r="C159" s="227" t="s">
        <v>241</v>
      </c>
      <c r="D159" s="228"/>
      <c r="E159" s="181">
        <v>5.51</v>
      </c>
      <c r="F159" s="182"/>
      <c r="G159" s="183"/>
      <c r="M159" s="179" t="s">
        <v>241</v>
      </c>
      <c r="O159" s="170"/>
    </row>
    <row r="160" spans="1:104" x14ac:dyDescent="0.2">
      <c r="A160" s="178"/>
      <c r="B160" s="180"/>
      <c r="C160" s="227" t="s">
        <v>242</v>
      </c>
      <c r="D160" s="228"/>
      <c r="E160" s="181">
        <v>5.4</v>
      </c>
      <c r="F160" s="182"/>
      <c r="G160" s="183"/>
      <c r="M160" s="179" t="s">
        <v>242</v>
      </c>
      <c r="O160" s="170"/>
    </row>
    <row r="161" spans="1:15" x14ac:dyDescent="0.2">
      <c r="A161" s="178"/>
      <c r="B161" s="180"/>
      <c r="C161" s="227" t="s">
        <v>243</v>
      </c>
      <c r="D161" s="228"/>
      <c r="E161" s="181">
        <v>2.12</v>
      </c>
      <c r="F161" s="182"/>
      <c r="G161" s="183"/>
      <c r="M161" s="179" t="s">
        <v>243</v>
      </c>
      <c r="O161" s="170"/>
    </row>
    <row r="162" spans="1:15" x14ac:dyDescent="0.2">
      <c r="A162" s="178"/>
      <c r="B162" s="180"/>
      <c r="C162" s="227" t="s">
        <v>244</v>
      </c>
      <c r="D162" s="228"/>
      <c r="E162" s="181">
        <v>220.32</v>
      </c>
      <c r="F162" s="182"/>
      <c r="G162" s="183"/>
      <c r="M162" s="179" t="s">
        <v>244</v>
      </c>
      <c r="O162" s="170"/>
    </row>
    <row r="163" spans="1:15" x14ac:dyDescent="0.2">
      <c r="A163" s="178"/>
      <c r="B163" s="180"/>
      <c r="C163" s="227" t="s">
        <v>245</v>
      </c>
      <c r="D163" s="228"/>
      <c r="E163" s="181">
        <v>5.1100000000000003</v>
      </c>
      <c r="F163" s="182"/>
      <c r="G163" s="183"/>
      <c r="M163" s="179" t="s">
        <v>245</v>
      </c>
      <c r="O163" s="170"/>
    </row>
    <row r="164" spans="1:15" x14ac:dyDescent="0.2">
      <c r="A164" s="178"/>
      <c r="B164" s="180"/>
      <c r="C164" s="227" t="s">
        <v>246</v>
      </c>
      <c r="D164" s="228"/>
      <c r="E164" s="181">
        <v>4</v>
      </c>
      <c r="F164" s="182"/>
      <c r="G164" s="183"/>
      <c r="M164" s="179" t="s">
        <v>246</v>
      </c>
      <c r="O164" s="170"/>
    </row>
    <row r="165" spans="1:15" x14ac:dyDescent="0.2">
      <c r="A165" s="178"/>
      <c r="B165" s="180"/>
      <c r="C165" s="227" t="s">
        <v>247</v>
      </c>
      <c r="D165" s="228"/>
      <c r="E165" s="181">
        <v>4.66</v>
      </c>
      <c r="F165" s="182"/>
      <c r="G165" s="183"/>
      <c r="M165" s="179" t="s">
        <v>247</v>
      </c>
      <c r="O165" s="170"/>
    </row>
    <row r="166" spans="1:15" x14ac:dyDescent="0.2">
      <c r="A166" s="178"/>
      <c r="B166" s="180"/>
      <c r="C166" s="227" t="s">
        <v>248</v>
      </c>
      <c r="D166" s="228"/>
      <c r="E166" s="181">
        <v>11.04</v>
      </c>
      <c r="F166" s="182"/>
      <c r="G166" s="183"/>
      <c r="M166" s="179" t="s">
        <v>248</v>
      </c>
      <c r="O166" s="170"/>
    </row>
    <row r="167" spans="1:15" x14ac:dyDescent="0.2">
      <c r="A167" s="178"/>
      <c r="B167" s="180"/>
      <c r="C167" s="227" t="s">
        <v>249</v>
      </c>
      <c r="D167" s="228"/>
      <c r="E167" s="181">
        <v>32</v>
      </c>
      <c r="F167" s="182"/>
      <c r="G167" s="183"/>
      <c r="M167" s="179" t="s">
        <v>249</v>
      </c>
      <c r="O167" s="170"/>
    </row>
    <row r="168" spans="1:15" x14ac:dyDescent="0.2">
      <c r="A168" s="178"/>
      <c r="B168" s="180"/>
      <c r="C168" s="227" t="s">
        <v>250</v>
      </c>
      <c r="D168" s="228"/>
      <c r="E168" s="181">
        <v>2.82</v>
      </c>
      <c r="F168" s="182"/>
      <c r="G168" s="183"/>
      <c r="M168" s="179" t="s">
        <v>250</v>
      </c>
      <c r="O168" s="170"/>
    </row>
    <row r="169" spans="1:15" x14ac:dyDescent="0.2">
      <c r="A169" s="178"/>
      <c r="B169" s="180"/>
      <c r="C169" s="227" t="s">
        <v>251</v>
      </c>
      <c r="D169" s="228"/>
      <c r="E169" s="181">
        <v>2.88</v>
      </c>
      <c r="F169" s="182"/>
      <c r="G169" s="183"/>
      <c r="M169" s="179" t="s">
        <v>251</v>
      </c>
      <c r="O169" s="170"/>
    </row>
    <row r="170" spans="1:15" x14ac:dyDescent="0.2">
      <c r="A170" s="178"/>
      <c r="B170" s="180"/>
      <c r="C170" s="227" t="s">
        <v>252</v>
      </c>
      <c r="D170" s="228"/>
      <c r="E170" s="181">
        <v>2.4700000000000002</v>
      </c>
      <c r="F170" s="182"/>
      <c r="G170" s="183"/>
      <c r="M170" s="179" t="s">
        <v>252</v>
      </c>
      <c r="O170" s="170"/>
    </row>
    <row r="171" spans="1:15" x14ac:dyDescent="0.2">
      <c r="A171" s="178"/>
      <c r="B171" s="180"/>
      <c r="C171" s="227" t="s">
        <v>253</v>
      </c>
      <c r="D171" s="228"/>
      <c r="E171" s="181">
        <v>1.79</v>
      </c>
      <c r="F171" s="182"/>
      <c r="G171" s="183"/>
      <c r="M171" s="179" t="s">
        <v>253</v>
      </c>
      <c r="O171" s="170"/>
    </row>
    <row r="172" spans="1:15" x14ac:dyDescent="0.2">
      <c r="A172" s="178"/>
      <c r="B172" s="180"/>
      <c r="C172" s="227" t="s">
        <v>254</v>
      </c>
      <c r="D172" s="228"/>
      <c r="E172" s="181">
        <v>2.13</v>
      </c>
      <c r="F172" s="182"/>
      <c r="G172" s="183"/>
      <c r="M172" s="179" t="s">
        <v>254</v>
      </c>
      <c r="O172" s="170"/>
    </row>
    <row r="173" spans="1:15" x14ac:dyDescent="0.2">
      <c r="A173" s="178"/>
      <c r="B173" s="180"/>
      <c r="C173" s="227" t="s">
        <v>255</v>
      </c>
      <c r="D173" s="228"/>
      <c r="E173" s="181">
        <v>9.81</v>
      </c>
      <c r="F173" s="182"/>
      <c r="G173" s="183"/>
      <c r="M173" s="179" t="s">
        <v>255</v>
      </c>
      <c r="O173" s="170"/>
    </row>
    <row r="174" spans="1:15" x14ac:dyDescent="0.2">
      <c r="A174" s="178"/>
      <c r="B174" s="180"/>
      <c r="C174" s="227" t="s">
        <v>256</v>
      </c>
      <c r="D174" s="228"/>
      <c r="E174" s="181">
        <v>13.59</v>
      </c>
      <c r="F174" s="182"/>
      <c r="G174" s="183"/>
      <c r="M174" s="179" t="s">
        <v>256</v>
      </c>
      <c r="O174" s="170"/>
    </row>
    <row r="175" spans="1:15" x14ac:dyDescent="0.2">
      <c r="A175" s="178"/>
      <c r="B175" s="180"/>
      <c r="C175" s="227" t="s">
        <v>257</v>
      </c>
      <c r="D175" s="228"/>
      <c r="E175" s="181">
        <v>6.35</v>
      </c>
      <c r="F175" s="182"/>
      <c r="G175" s="183"/>
      <c r="M175" s="179" t="s">
        <v>257</v>
      </c>
      <c r="O175" s="170"/>
    </row>
    <row r="176" spans="1:15" x14ac:dyDescent="0.2">
      <c r="A176" s="178"/>
      <c r="B176" s="180"/>
      <c r="C176" s="227" t="s">
        <v>258</v>
      </c>
      <c r="D176" s="228"/>
      <c r="E176" s="181">
        <v>84.65</v>
      </c>
      <c r="F176" s="182"/>
      <c r="G176" s="183"/>
      <c r="M176" s="179" t="s">
        <v>258</v>
      </c>
      <c r="O176" s="170"/>
    </row>
    <row r="177" spans="1:104" x14ac:dyDescent="0.2">
      <c r="A177" s="178"/>
      <c r="B177" s="180"/>
      <c r="C177" s="227" t="s">
        <v>259</v>
      </c>
      <c r="D177" s="228"/>
      <c r="E177" s="181">
        <v>2.214</v>
      </c>
      <c r="F177" s="182"/>
      <c r="G177" s="183"/>
      <c r="M177" s="179" t="s">
        <v>259</v>
      </c>
      <c r="O177" s="170"/>
    </row>
    <row r="178" spans="1:104" x14ac:dyDescent="0.2">
      <c r="A178" s="178"/>
      <c r="B178" s="180"/>
      <c r="C178" s="227" t="s">
        <v>260</v>
      </c>
      <c r="D178" s="228"/>
      <c r="E178" s="181">
        <v>0.6</v>
      </c>
      <c r="F178" s="182"/>
      <c r="G178" s="183"/>
      <c r="M178" s="179" t="s">
        <v>260</v>
      </c>
      <c r="O178" s="170"/>
    </row>
    <row r="179" spans="1:104" x14ac:dyDescent="0.2">
      <c r="A179" s="178"/>
      <c r="B179" s="180"/>
      <c r="C179" s="227" t="s">
        <v>261</v>
      </c>
      <c r="D179" s="228"/>
      <c r="E179" s="181">
        <v>5.7720000000000002</v>
      </c>
      <c r="F179" s="182"/>
      <c r="G179" s="183"/>
      <c r="M179" s="179" t="s">
        <v>261</v>
      </c>
      <c r="O179" s="170"/>
    </row>
    <row r="180" spans="1:104" x14ac:dyDescent="0.2">
      <c r="A180" s="178"/>
      <c r="B180" s="180"/>
      <c r="C180" s="234" t="s">
        <v>153</v>
      </c>
      <c r="D180" s="228"/>
      <c r="E180" s="204">
        <v>1249.3279999999997</v>
      </c>
      <c r="F180" s="182"/>
      <c r="G180" s="183"/>
      <c r="M180" s="179" t="s">
        <v>153</v>
      </c>
      <c r="O180" s="170"/>
    </row>
    <row r="181" spans="1:104" x14ac:dyDescent="0.2">
      <c r="A181" s="178"/>
      <c r="B181" s="180"/>
      <c r="C181" s="227" t="s">
        <v>262</v>
      </c>
      <c r="D181" s="228"/>
      <c r="E181" s="181">
        <v>1000</v>
      </c>
      <c r="F181" s="182"/>
      <c r="G181" s="183"/>
      <c r="M181" s="179" t="s">
        <v>262</v>
      </c>
      <c r="O181" s="170"/>
    </row>
    <row r="182" spans="1:104" x14ac:dyDescent="0.2">
      <c r="A182" s="171">
        <v>13</v>
      </c>
      <c r="B182" s="172" t="s">
        <v>263</v>
      </c>
      <c r="C182" s="173" t="s">
        <v>264</v>
      </c>
      <c r="D182" s="174" t="s">
        <v>196</v>
      </c>
      <c r="E182" s="175">
        <v>25.324300000000001</v>
      </c>
      <c r="F182" s="175"/>
      <c r="G182" s="176">
        <f>E182*F182</f>
        <v>0</v>
      </c>
      <c r="O182" s="170">
        <v>2</v>
      </c>
      <c r="AA182" s="146">
        <v>3</v>
      </c>
      <c r="AB182" s="146">
        <v>7</v>
      </c>
      <c r="AC182" s="146">
        <v>60515264</v>
      </c>
      <c r="AZ182" s="146">
        <v>2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7">
        <v>3</v>
      </c>
      <c r="CB182" s="177">
        <v>7</v>
      </c>
      <c r="CZ182" s="146">
        <v>0.55000000000000004</v>
      </c>
    </row>
    <row r="183" spans="1:104" x14ac:dyDescent="0.2">
      <c r="A183" s="178"/>
      <c r="B183" s="180"/>
      <c r="C183" s="227" t="s">
        <v>265</v>
      </c>
      <c r="D183" s="228"/>
      <c r="E183" s="181">
        <v>0.84</v>
      </c>
      <c r="F183" s="182"/>
      <c r="G183" s="183"/>
      <c r="M183" s="179" t="s">
        <v>265</v>
      </c>
      <c r="O183" s="170"/>
    </row>
    <row r="184" spans="1:104" x14ac:dyDescent="0.2">
      <c r="A184" s="178"/>
      <c r="B184" s="180"/>
      <c r="C184" s="234" t="s">
        <v>153</v>
      </c>
      <c r="D184" s="228"/>
      <c r="E184" s="204">
        <v>0.84</v>
      </c>
      <c r="F184" s="182"/>
      <c r="G184" s="183"/>
      <c r="M184" s="179" t="s">
        <v>153</v>
      </c>
      <c r="O184" s="170"/>
    </row>
    <row r="185" spans="1:104" x14ac:dyDescent="0.2">
      <c r="A185" s="178"/>
      <c r="B185" s="180"/>
      <c r="C185" s="227" t="s">
        <v>156</v>
      </c>
      <c r="D185" s="228"/>
      <c r="E185" s="181">
        <v>0</v>
      </c>
      <c r="F185" s="182"/>
      <c r="G185" s="183"/>
      <c r="M185" s="179" t="s">
        <v>156</v>
      </c>
      <c r="O185" s="170"/>
    </row>
    <row r="186" spans="1:104" x14ac:dyDescent="0.2">
      <c r="A186" s="178"/>
      <c r="B186" s="180"/>
      <c r="C186" s="227" t="s">
        <v>198</v>
      </c>
      <c r="D186" s="228"/>
      <c r="E186" s="181">
        <v>0</v>
      </c>
      <c r="F186" s="182"/>
      <c r="G186" s="183"/>
      <c r="M186" s="179" t="s">
        <v>198</v>
      </c>
      <c r="O186" s="170"/>
    </row>
    <row r="187" spans="1:104" x14ac:dyDescent="0.2">
      <c r="A187" s="178"/>
      <c r="B187" s="180"/>
      <c r="C187" s="227" t="s">
        <v>199</v>
      </c>
      <c r="D187" s="228"/>
      <c r="E187" s="181">
        <v>5.1999999999999998E-2</v>
      </c>
      <c r="F187" s="182"/>
      <c r="G187" s="183"/>
      <c r="M187" s="179" t="s">
        <v>199</v>
      </c>
      <c r="O187" s="170"/>
    </row>
    <row r="188" spans="1:104" x14ac:dyDescent="0.2">
      <c r="A188" s="178"/>
      <c r="B188" s="180"/>
      <c r="C188" s="227" t="s">
        <v>200</v>
      </c>
      <c r="D188" s="228"/>
      <c r="E188" s="181">
        <v>8.6999999999999994E-2</v>
      </c>
      <c r="F188" s="182"/>
      <c r="G188" s="183"/>
      <c r="M188" s="179" t="s">
        <v>200</v>
      </c>
      <c r="O188" s="170"/>
    </row>
    <row r="189" spans="1:104" x14ac:dyDescent="0.2">
      <c r="A189" s="178"/>
      <c r="B189" s="180"/>
      <c r="C189" s="227" t="s">
        <v>201</v>
      </c>
      <c r="D189" s="228"/>
      <c r="E189" s="181">
        <v>0.16</v>
      </c>
      <c r="F189" s="182"/>
      <c r="G189" s="183"/>
      <c r="M189" s="179" t="s">
        <v>201</v>
      </c>
      <c r="O189" s="170"/>
    </row>
    <row r="190" spans="1:104" x14ac:dyDescent="0.2">
      <c r="A190" s="178"/>
      <c r="B190" s="180"/>
      <c r="C190" s="227" t="s">
        <v>202</v>
      </c>
      <c r="D190" s="228"/>
      <c r="E190" s="181">
        <v>2.7440000000000002</v>
      </c>
      <c r="F190" s="182"/>
      <c r="G190" s="183"/>
      <c r="M190" s="179" t="s">
        <v>202</v>
      </c>
      <c r="O190" s="170"/>
    </row>
    <row r="191" spans="1:104" x14ac:dyDescent="0.2">
      <c r="A191" s="178"/>
      <c r="B191" s="180"/>
      <c r="C191" s="227" t="s">
        <v>203</v>
      </c>
      <c r="D191" s="228"/>
      <c r="E191" s="181">
        <v>0.23300000000000001</v>
      </c>
      <c r="F191" s="182"/>
      <c r="G191" s="183"/>
      <c r="M191" s="179" t="s">
        <v>203</v>
      </c>
      <c r="O191" s="170"/>
    </row>
    <row r="192" spans="1:104" x14ac:dyDescent="0.2">
      <c r="A192" s="178"/>
      <c r="B192" s="180"/>
      <c r="C192" s="227" t="s">
        <v>204</v>
      </c>
      <c r="D192" s="228"/>
      <c r="E192" s="181">
        <v>0.188</v>
      </c>
      <c r="F192" s="182"/>
      <c r="G192" s="183"/>
      <c r="M192" s="179" t="s">
        <v>204</v>
      </c>
      <c r="O192" s="170"/>
    </row>
    <row r="193" spans="1:15" x14ac:dyDescent="0.2">
      <c r="A193" s="178"/>
      <c r="B193" s="180"/>
      <c r="C193" s="227" t="s">
        <v>205</v>
      </c>
      <c r="D193" s="228"/>
      <c r="E193" s="181">
        <v>0.34499999999999997</v>
      </c>
      <c r="F193" s="182"/>
      <c r="G193" s="183"/>
      <c r="M193" s="179" t="s">
        <v>205</v>
      </c>
      <c r="O193" s="170"/>
    </row>
    <row r="194" spans="1:15" x14ac:dyDescent="0.2">
      <c r="A194" s="178"/>
      <c r="B194" s="180"/>
      <c r="C194" s="227" t="s">
        <v>206</v>
      </c>
      <c r="D194" s="228"/>
      <c r="E194" s="181">
        <v>0.217</v>
      </c>
      <c r="F194" s="182"/>
      <c r="G194" s="183"/>
      <c r="M194" s="179" t="s">
        <v>206</v>
      </c>
      <c r="O194" s="170"/>
    </row>
    <row r="195" spans="1:15" x14ac:dyDescent="0.2">
      <c r="A195" s="178"/>
      <c r="B195" s="180"/>
      <c r="C195" s="227" t="s">
        <v>207</v>
      </c>
      <c r="D195" s="228"/>
      <c r="E195" s="181">
        <v>5.7000000000000002E-2</v>
      </c>
      <c r="F195" s="182"/>
      <c r="G195" s="183"/>
      <c r="M195" s="179" t="s">
        <v>207</v>
      </c>
      <c r="O195" s="170"/>
    </row>
    <row r="196" spans="1:15" x14ac:dyDescent="0.2">
      <c r="A196" s="178"/>
      <c r="B196" s="180"/>
      <c r="C196" s="227" t="s">
        <v>208</v>
      </c>
      <c r="D196" s="228"/>
      <c r="E196" s="181">
        <v>0.248</v>
      </c>
      <c r="F196" s="182"/>
      <c r="G196" s="183"/>
      <c r="M196" s="179" t="s">
        <v>208</v>
      </c>
      <c r="O196" s="170"/>
    </row>
    <row r="197" spans="1:15" x14ac:dyDescent="0.2">
      <c r="A197" s="178"/>
      <c r="B197" s="180"/>
      <c r="C197" s="227" t="s">
        <v>209</v>
      </c>
      <c r="D197" s="228"/>
      <c r="E197" s="181">
        <v>0.24299999999999999</v>
      </c>
      <c r="F197" s="182"/>
      <c r="G197" s="183"/>
      <c r="M197" s="179" t="s">
        <v>209</v>
      </c>
      <c r="O197" s="170"/>
    </row>
    <row r="198" spans="1:15" x14ac:dyDescent="0.2">
      <c r="A198" s="178"/>
      <c r="B198" s="180"/>
      <c r="C198" s="227" t="s">
        <v>210</v>
      </c>
      <c r="D198" s="228"/>
      <c r="E198" s="181">
        <v>9.6000000000000002E-2</v>
      </c>
      <c r="F198" s="182"/>
      <c r="G198" s="183"/>
      <c r="M198" s="179" t="s">
        <v>210</v>
      </c>
      <c r="O198" s="170"/>
    </row>
    <row r="199" spans="1:15" x14ac:dyDescent="0.2">
      <c r="A199" s="178"/>
      <c r="B199" s="180"/>
      <c r="C199" s="227" t="s">
        <v>211</v>
      </c>
      <c r="D199" s="228"/>
      <c r="E199" s="181">
        <v>9.9139999999999997</v>
      </c>
      <c r="F199" s="182"/>
      <c r="G199" s="183"/>
      <c r="M199" s="179" t="s">
        <v>211</v>
      </c>
      <c r="O199" s="170"/>
    </row>
    <row r="200" spans="1:15" x14ac:dyDescent="0.2">
      <c r="A200" s="178"/>
      <c r="B200" s="180"/>
      <c r="C200" s="227" t="s">
        <v>212</v>
      </c>
      <c r="D200" s="228"/>
      <c r="E200" s="181">
        <v>0.23</v>
      </c>
      <c r="F200" s="182"/>
      <c r="G200" s="183"/>
      <c r="M200" s="179" t="s">
        <v>212</v>
      </c>
      <c r="O200" s="170"/>
    </row>
    <row r="201" spans="1:15" x14ac:dyDescent="0.2">
      <c r="A201" s="178"/>
      <c r="B201" s="180"/>
      <c r="C201" s="227" t="s">
        <v>213</v>
      </c>
      <c r="D201" s="228"/>
      <c r="E201" s="181">
        <v>0.21299999999999999</v>
      </c>
      <c r="F201" s="182"/>
      <c r="G201" s="183"/>
      <c r="M201" s="179" t="s">
        <v>213</v>
      </c>
      <c r="O201" s="170"/>
    </row>
    <row r="202" spans="1:15" x14ac:dyDescent="0.2">
      <c r="A202" s="178"/>
      <c r="B202" s="180"/>
      <c r="C202" s="227" t="s">
        <v>214</v>
      </c>
      <c r="D202" s="228"/>
      <c r="E202" s="181">
        <v>0.248</v>
      </c>
      <c r="F202" s="182"/>
      <c r="G202" s="183"/>
      <c r="M202" s="179" t="s">
        <v>214</v>
      </c>
      <c r="O202" s="170"/>
    </row>
    <row r="203" spans="1:15" x14ac:dyDescent="0.2">
      <c r="A203" s="178"/>
      <c r="B203" s="180"/>
      <c r="C203" s="227" t="s">
        <v>215</v>
      </c>
      <c r="D203" s="228"/>
      <c r="E203" s="181">
        <v>0.41399999999999998</v>
      </c>
      <c r="F203" s="182"/>
      <c r="G203" s="183"/>
      <c r="M203" s="179" t="s">
        <v>215</v>
      </c>
      <c r="O203" s="170"/>
    </row>
    <row r="204" spans="1:15" x14ac:dyDescent="0.2">
      <c r="A204" s="178"/>
      <c r="B204" s="180"/>
      <c r="C204" s="227" t="s">
        <v>216</v>
      </c>
      <c r="D204" s="228"/>
      <c r="E204" s="181">
        <v>1.1499999999999999</v>
      </c>
      <c r="F204" s="182"/>
      <c r="G204" s="183"/>
      <c r="M204" s="179" t="s">
        <v>216</v>
      </c>
      <c r="O204" s="170"/>
    </row>
    <row r="205" spans="1:15" x14ac:dyDescent="0.2">
      <c r="A205" s="178"/>
      <c r="B205" s="180"/>
      <c r="C205" s="227" t="s">
        <v>217</v>
      </c>
      <c r="D205" s="228"/>
      <c r="E205" s="181">
        <v>0.10199999999999999</v>
      </c>
      <c r="F205" s="182"/>
      <c r="G205" s="183"/>
      <c r="M205" s="179" t="s">
        <v>217</v>
      </c>
      <c r="O205" s="170"/>
    </row>
    <row r="206" spans="1:15" x14ac:dyDescent="0.2">
      <c r="A206" s="178"/>
      <c r="B206" s="180"/>
      <c r="C206" s="227" t="s">
        <v>218</v>
      </c>
      <c r="D206" s="228"/>
      <c r="E206" s="181">
        <v>0.104</v>
      </c>
      <c r="F206" s="182"/>
      <c r="G206" s="183"/>
      <c r="M206" s="179" t="s">
        <v>218</v>
      </c>
      <c r="O206" s="170"/>
    </row>
    <row r="207" spans="1:15" x14ac:dyDescent="0.2">
      <c r="A207" s="178"/>
      <c r="B207" s="180"/>
      <c r="C207" s="227" t="s">
        <v>219</v>
      </c>
      <c r="D207" s="228"/>
      <c r="E207" s="181">
        <v>0.11700000000000001</v>
      </c>
      <c r="F207" s="182"/>
      <c r="G207" s="183"/>
      <c r="M207" s="179" t="s">
        <v>219</v>
      </c>
      <c r="O207" s="170"/>
    </row>
    <row r="208" spans="1:15" x14ac:dyDescent="0.2">
      <c r="A208" s="178"/>
      <c r="B208" s="180"/>
      <c r="C208" s="227" t="s">
        <v>220</v>
      </c>
      <c r="D208" s="228"/>
      <c r="E208" s="181">
        <v>8.5000000000000006E-2</v>
      </c>
      <c r="F208" s="182"/>
      <c r="G208" s="183"/>
      <c r="M208" s="179" t="s">
        <v>220</v>
      </c>
      <c r="O208" s="170"/>
    </row>
    <row r="209" spans="1:104" x14ac:dyDescent="0.2">
      <c r="A209" s="178"/>
      <c r="B209" s="180"/>
      <c r="C209" s="227" t="s">
        <v>221</v>
      </c>
      <c r="D209" s="228"/>
      <c r="E209" s="181">
        <v>0.10100000000000001</v>
      </c>
      <c r="F209" s="182"/>
      <c r="G209" s="183"/>
      <c r="M209" s="179" t="s">
        <v>221</v>
      </c>
      <c r="O209" s="170"/>
    </row>
    <row r="210" spans="1:104" x14ac:dyDescent="0.2">
      <c r="A210" s="178"/>
      <c r="B210" s="180"/>
      <c r="C210" s="227" t="s">
        <v>222</v>
      </c>
      <c r="D210" s="228"/>
      <c r="E210" s="181">
        <v>0.55200000000000005</v>
      </c>
      <c r="F210" s="182"/>
      <c r="G210" s="183"/>
      <c r="M210" s="179" t="s">
        <v>222</v>
      </c>
      <c r="O210" s="170"/>
    </row>
    <row r="211" spans="1:104" x14ac:dyDescent="0.2">
      <c r="A211" s="178"/>
      <c r="B211" s="180"/>
      <c r="C211" s="227" t="s">
        <v>223</v>
      </c>
      <c r="D211" s="228"/>
      <c r="E211" s="181">
        <v>0.76400000000000001</v>
      </c>
      <c r="F211" s="182"/>
      <c r="G211" s="183"/>
      <c r="M211" s="179" t="s">
        <v>223</v>
      </c>
      <c r="O211" s="170"/>
    </row>
    <row r="212" spans="1:104" x14ac:dyDescent="0.2">
      <c r="A212" s="178"/>
      <c r="B212" s="180"/>
      <c r="C212" s="227" t="s">
        <v>224</v>
      </c>
      <c r="D212" s="228"/>
      <c r="E212" s="181">
        <v>0.35699999999999998</v>
      </c>
      <c r="F212" s="182"/>
      <c r="G212" s="183"/>
      <c r="M212" s="179" t="s">
        <v>224</v>
      </c>
      <c r="O212" s="170"/>
    </row>
    <row r="213" spans="1:104" x14ac:dyDescent="0.2">
      <c r="A213" s="178"/>
      <c r="B213" s="180"/>
      <c r="C213" s="227" t="s">
        <v>225</v>
      </c>
      <c r="D213" s="228"/>
      <c r="E213" s="181">
        <v>1.0569999999999999</v>
      </c>
      <c r="F213" s="182"/>
      <c r="G213" s="183"/>
      <c r="M213" s="179" t="s">
        <v>225</v>
      </c>
      <c r="O213" s="170"/>
    </row>
    <row r="214" spans="1:104" x14ac:dyDescent="0.2">
      <c r="A214" s="178"/>
      <c r="B214" s="180"/>
      <c r="C214" s="227" t="s">
        <v>226</v>
      </c>
      <c r="D214" s="228"/>
      <c r="E214" s="181">
        <v>0.112</v>
      </c>
      <c r="F214" s="182"/>
      <c r="G214" s="183"/>
      <c r="M214" s="179" t="s">
        <v>226</v>
      </c>
      <c r="O214" s="170"/>
    </row>
    <row r="215" spans="1:104" x14ac:dyDescent="0.2">
      <c r="A215" s="178"/>
      <c r="B215" s="180"/>
      <c r="C215" s="227" t="s">
        <v>227</v>
      </c>
      <c r="D215" s="228"/>
      <c r="E215" s="181">
        <v>2.5999999999999999E-2</v>
      </c>
      <c r="F215" s="182"/>
      <c r="G215" s="183"/>
      <c r="M215" s="179" t="s">
        <v>227</v>
      </c>
      <c r="O215" s="170"/>
    </row>
    <row r="216" spans="1:104" x14ac:dyDescent="0.2">
      <c r="A216" s="178"/>
      <c r="B216" s="180"/>
      <c r="C216" s="227" t="s">
        <v>228</v>
      </c>
      <c r="D216" s="228"/>
      <c r="E216" s="181">
        <v>0.18759999999999999</v>
      </c>
      <c r="F216" s="182"/>
      <c r="G216" s="183"/>
      <c r="M216" s="179" t="s">
        <v>228</v>
      </c>
      <c r="O216" s="170"/>
    </row>
    <row r="217" spans="1:104" x14ac:dyDescent="0.2">
      <c r="A217" s="178"/>
      <c r="B217" s="180"/>
      <c r="C217" s="234" t="s">
        <v>153</v>
      </c>
      <c r="D217" s="228"/>
      <c r="E217" s="204">
        <v>20.403599999999994</v>
      </c>
      <c r="F217" s="182"/>
      <c r="G217" s="183"/>
      <c r="M217" s="179" t="s">
        <v>153</v>
      </c>
      <c r="O217" s="170"/>
    </row>
    <row r="218" spans="1:104" x14ac:dyDescent="0.2">
      <c r="A218" s="178"/>
      <c r="B218" s="180"/>
      <c r="C218" s="227" t="s">
        <v>266</v>
      </c>
      <c r="D218" s="228"/>
      <c r="E218" s="181">
        <v>4.0807000000000002</v>
      </c>
      <c r="F218" s="182"/>
      <c r="G218" s="183"/>
      <c r="M218" s="179" t="s">
        <v>266</v>
      </c>
      <c r="O218" s="170"/>
    </row>
    <row r="219" spans="1:104" x14ac:dyDescent="0.2">
      <c r="A219" s="171">
        <v>14</v>
      </c>
      <c r="B219" s="172" t="s">
        <v>267</v>
      </c>
      <c r="C219" s="173" t="s">
        <v>268</v>
      </c>
      <c r="D219" s="174" t="s">
        <v>62</v>
      </c>
      <c r="E219" s="175">
        <v>7517.7548184999996</v>
      </c>
      <c r="F219" s="175"/>
      <c r="G219" s="176">
        <f>E219*F219</f>
        <v>0</v>
      </c>
      <c r="O219" s="170">
        <v>2</v>
      </c>
      <c r="AA219" s="146">
        <v>7</v>
      </c>
      <c r="AB219" s="146">
        <v>1002</v>
      </c>
      <c r="AC219" s="146">
        <v>5</v>
      </c>
      <c r="AZ219" s="146">
        <v>2</v>
      </c>
      <c r="BA219" s="146">
        <f>IF(AZ219=1,G219,0)</f>
        <v>0</v>
      </c>
      <c r="BB219" s="146">
        <f>IF(AZ219=2,G219,0)</f>
        <v>0</v>
      </c>
      <c r="BC219" s="146">
        <f>IF(AZ219=3,G219,0)</f>
        <v>0</v>
      </c>
      <c r="BD219" s="146">
        <f>IF(AZ219=4,G219,0)</f>
        <v>0</v>
      </c>
      <c r="BE219" s="146">
        <f>IF(AZ219=5,G219,0)</f>
        <v>0</v>
      </c>
      <c r="CA219" s="177">
        <v>7</v>
      </c>
      <c r="CB219" s="177">
        <v>1002</v>
      </c>
      <c r="CZ219" s="146">
        <v>0</v>
      </c>
    </row>
    <row r="220" spans="1:104" x14ac:dyDescent="0.2">
      <c r="A220" s="184"/>
      <c r="B220" s="185" t="s">
        <v>75</v>
      </c>
      <c r="C220" s="186" t="str">
        <f>CONCATENATE(B20," ",C20)</f>
        <v>762 Konstrukce tesařské</v>
      </c>
      <c r="D220" s="187"/>
      <c r="E220" s="188"/>
      <c r="F220" s="189"/>
      <c r="G220" s="190">
        <f>SUM(G20:G219)</f>
        <v>0</v>
      </c>
      <c r="O220" s="170">
        <v>4</v>
      </c>
      <c r="BA220" s="191">
        <f>SUM(BA20:BA219)</f>
        <v>0</v>
      </c>
      <c r="BB220" s="191">
        <f>SUM(BB20:BB219)</f>
        <v>0</v>
      </c>
      <c r="BC220" s="191">
        <f>SUM(BC20:BC219)</f>
        <v>0</v>
      </c>
      <c r="BD220" s="191">
        <f>SUM(BD20:BD219)</f>
        <v>0</v>
      </c>
      <c r="BE220" s="191">
        <f>SUM(BE20:BE219)</f>
        <v>0</v>
      </c>
    </row>
    <row r="221" spans="1:104" x14ac:dyDescent="0.2">
      <c r="A221" s="163" t="s">
        <v>74</v>
      </c>
      <c r="B221" s="164" t="s">
        <v>269</v>
      </c>
      <c r="C221" s="165" t="s">
        <v>270</v>
      </c>
      <c r="D221" s="166"/>
      <c r="E221" s="167"/>
      <c r="F221" s="167"/>
      <c r="G221" s="168"/>
      <c r="H221" s="169"/>
      <c r="I221" s="169"/>
      <c r="O221" s="170">
        <v>1</v>
      </c>
    </row>
    <row r="222" spans="1:104" x14ac:dyDescent="0.2">
      <c r="A222" s="171">
        <v>15</v>
      </c>
      <c r="B222" s="172" t="s">
        <v>271</v>
      </c>
      <c r="C222" s="173" t="s">
        <v>272</v>
      </c>
      <c r="D222" s="174" t="s">
        <v>83</v>
      </c>
      <c r="E222" s="175">
        <v>63</v>
      </c>
      <c r="F222" s="175"/>
      <c r="G222" s="176">
        <f>E222*F222</f>
        <v>0</v>
      </c>
      <c r="O222" s="170">
        <v>2</v>
      </c>
      <c r="AA222" s="146">
        <v>1</v>
      </c>
      <c r="AB222" s="146">
        <v>7</v>
      </c>
      <c r="AC222" s="146">
        <v>7</v>
      </c>
      <c r="AZ222" s="146">
        <v>2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1</v>
      </c>
      <c r="CB222" s="177">
        <v>7</v>
      </c>
      <c r="CZ222" s="146">
        <v>4.4900000000000001E-3</v>
      </c>
    </row>
    <row r="223" spans="1:104" x14ac:dyDescent="0.2">
      <c r="A223" s="178"/>
      <c r="B223" s="180"/>
      <c r="C223" s="227" t="s">
        <v>273</v>
      </c>
      <c r="D223" s="228"/>
      <c r="E223" s="181">
        <v>63</v>
      </c>
      <c r="F223" s="182"/>
      <c r="G223" s="183"/>
      <c r="M223" s="179" t="s">
        <v>273</v>
      </c>
      <c r="O223" s="170"/>
    </row>
    <row r="224" spans="1:104" x14ac:dyDescent="0.2">
      <c r="A224" s="171">
        <v>16</v>
      </c>
      <c r="B224" s="172" t="s">
        <v>274</v>
      </c>
      <c r="C224" s="173" t="s">
        <v>275</v>
      </c>
      <c r="D224" s="174" t="s">
        <v>83</v>
      </c>
      <c r="E224" s="175">
        <v>16</v>
      </c>
      <c r="F224" s="175"/>
      <c r="G224" s="176">
        <f>E224*F224</f>
        <v>0</v>
      </c>
      <c r="O224" s="170">
        <v>2</v>
      </c>
      <c r="AA224" s="146">
        <v>1</v>
      </c>
      <c r="AB224" s="146">
        <v>7</v>
      </c>
      <c r="AC224" s="146">
        <v>7</v>
      </c>
      <c r="AZ224" s="146">
        <v>2</v>
      </c>
      <c r="BA224" s="146">
        <f>IF(AZ224=1,G224,0)</f>
        <v>0</v>
      </c>
      <c r="BB224" s="146">
        <f>IF(AZ224=2,G224,0)</f>
        <v>0</v>
      </c>
      <c r="BC224" s="146">
        <f>IF(AZ224=3,G224,0)</f>
        <v>0</v>
      </c>
      <c r="BD224" s="146">
        <f>IF(AZ224=4,G224,0)</f>
        <v>0</v>
      </c>
      <c r="BE224" s="146">
        <f>IF(AZ224=5,G224,0)</f>
        <v>0</v>
      </c>
      <c r="CA224" s="177">
        <v>1</v>
      </c>
      <c r="CB224" s="177">
        <v>7</v>
      </c>
      <c r="CZ224" s="146">
        <v>2.5200000000000001E-3</v>
      </c>
    </row>
    <row r="225" spans="1:104" x14ac:dyDescent="0.2">
      <c r="A225" s="178"/>
      <c r="B225" s="180"/>
      <c r="C225" s="227" t="s">
        <v>6</v>
      </c>
      <c r="D225" s="228"/>
      <c r="E225" s="181">
        <v>16</v>
      </c>
      <c r="F225" s="182"/>
      <c r="G225" s="183"/>
      <c r="M225" s="179" t="s">
        <v>276</v>
      </c>
      <c r="O225" s="170"/>
    </row>
    <row r="226" spans="1:104" x14ac:dyDescent="0.2">
      <c r="A226" s="171">
        <v>17</v>
      </c>
      <c r="B226" s="172" t="s">
        <v>277</v>
      </c>
      <c r="C226" s="173" t="s">
        <v>278</v>
      </c>
      <c r="D226" s="174" t="s">
        <v>92</v>
      </c>
      <c r="E226" s="175">
        <v>6.12</v>
      </c>
      <c r="F226" s="175"/>
      <c r="G226" s="176">
        <f>E226*F226</f>
        <v>0</v>
      </c>
      <c r="O226" s="170">
        <v>2</v>
      </c>
      <c r="AA226" s="146">
        <v>1</v>
      </c>
      <c r="AB226" s="146">
        <v>7</v>
      </c>
      <c r="AC226" s="146">
        <v>7</v>
      </c>
      <c r="AZ226" s="146">
        <v>2</v>
      </c>
      <c r="BA226" s="146">
        <f>IF(AZ226=1,G226,0)</f>
        <v>0</v>
      </c>
      <c r="BB226" s="146">
        <f>IF(AZ226=2,G226,0)</f>
        <v>0</v>
      </c>
      <c r="BC226" s="146">
        <f>IF(AZ226=3,G226,0)</f>
        <v>0</v>
      </c>
      <c r="BD226" s="146">
        <f>IF(AZ226=4,G226,0)</f>
        <v>0</v>
      </c>
      <c r="BE226" s="146">
        <f>IF(AZ226=5,G226,0)</f>
        <v>0</v>
      </c>
      <c r="CA226" s="177">
        <v>1</v>
      </c>
      <c r="CB226" s="177">
        <v>7</v>
      </c>
      <c r="CZ226" s="146">
        <v>8.1099999999999992E-3</v>
      </c>
    </row>
    <row r="227" spans="1:104" x14ac:dyDescent="0.2">
      <c r="A227" s="178"/>
      <c r="B227" s="180"/>
      <c r="C227" s="227" t="s">
        <v>279</v>
      </c>
      <c r="D227" s="228"/>
      <c r="E227" s="181">
        <v>3.96</v>
      </c>
      <c r="F227" s="182"/>
      <c r="G227" s="183"/>
      <c r="M227" s="179" t="s">
        <v>279</v>
      </c>
      <c r="O227" s="170"/>
    </row>
    <row r="228" spans="1:104" x14ac:dyDescent="0.2">
      <c r="A228" s="178"/>
      <c r="B228" s="180"/>
      <c r="C228" s="227" t="s">
        <v>280</v>
      </c>
      <c r="D228" s="228"/>
      <c r="E228" s="181">
        <v>2.16</v>
      </c>
      <c r="F228" s="182"/>
      <c r="G228" s="183"/>
      <c r="M228" s="179" t="s">
        <v>280</v>
      </c>
      <c r="O228" s="170"/>
    </row>
    <row r="229" spans="1:104" x14ac:dyDescent="0.2">
      <c r="A229" s="171">
        <v>18</v>
      </c>
      <c r="B229" s="172" t="s">
        <v>281</v>
      </c>
      <c r="C229" s="173" t="s">
        <v>282</v>
      </c>
      <c r="D229" s="174" t="s">
        <v>83</v>
      </c>
      <c r="E229" s="175">
        <v>63</v>
      </c>
      <c r="F229" s="175"/>
      <c r="G229" s="176">
        <f>E229*F229</f>
        <v>0</v>
      </c>
      <c r="O229" s="170">
        <v>2</v>
      </c>
      <c r="AA229" s="146">
        <v>1</v>
      </c>
      <c r="AB229" s="146">
        <v>7</v>
      </c>
      <c r="AC229" s="146">
        <v>7</v>
      </c>
      <c r="AZ229" s="146">
        <v>2</v>
      </c>
      <c r="BA229" s="146">
        <f>IF(AZ229=1,G229,0)</f>
        <v>0</v>
      </c>
      <c r="BB229" s="146">
        <f>IF(AZ229=2,G229,0)</f>
        <v>0</v>
      </c>
      <c r="BC229" s="146">
        <f>IF(AZ229=3,G229,0)</f>
        <v>0</v>
      </c>
      <c r="BD229" s="146">
        <f>IF(AZ229=4,G229,0)</f>
        <v>0</v>
      </c>
      <c r="BE229" s="146">
        <f>IF(AZ229=5,G229,0)</f>
        <v>0</v>
      </c>
      <c r="CA229" s="177">
        <v>1</v>
      </c>
      <c r="CB229" s="177">
        <v>7</v>
      </c>
      <c r="CZ229" s="146">
        <v>4.6100000000000004E-3</v>
      </c>
    </row>
    <row r="230" spans="1:104" x14ac:dyDescent="0.2">
      <c r="A230" s="178"/>
      <c r="B230" s="180"/>
      <c r="C230" s="227" t="s">
        <v>273</v>
      </c>
      <c r="D230" s="228"/>
      <c r="E230" s="181">
        <v>63</v>
      </c>
      <c r="F230" s="182"/>
      <c r="G230" s="183"/>
      <c r="M230" s="179" t="s">
        <v>273</v>
      </c>
      <c r="O230" s="170"/>
    </row>
    <row r="231" spans="1:104" x14ac:dyDescent="0.2">
      <c r="A231" s="171">
        <v>19</v>
      </c>
      <c r="B231" s="172" t="s">
        <v>283</v>
      </c>
      <c r="C231" s="173" t="s">
        <v>284</v>
      </c>
      <c r="D231" s="174" t="s">
        <v>285</v>
      </c>
      <c r="E231" s="175">
        <v>4</v>
      </c>
      <c r="F231" s="175"/>
      <c r="G231" s="176">
        <f>E231*F231</f>
        <v>0</v>
      </c>
      <c r="O231" s="170">
        <v>2</v>
      </c>
      <c r="AA231" s="146">
        <v>1</v>
      </c>
      <c r="AB231" s="146">
        <v>7</v>
      </c>
      <c r="AC231" s="146">
        <v>7</v>
      </c>
      <c r="AZ231" s="146">
        <v>2</v>
      </c>
      <c r="BA231" s="146">
        <f>IF(AZ231=1,G231,0)</f>
        <v>0</v>
      </c>
      <c r="BB231" s="146">
        <f>IF(AZ231=2,G231,0)</f>
        <v>0</v>
      </c>
      <c r="BC231" s="146">
        <f>IF(AZ231=3,G231,0)</f>
        <v>0</v>
      </c>
      <c r="BD231" s="146">
        <f>IF(AZ231=4,G231,0)</f>
        <v>0</v>
      </c>
      <c r="BE231" s="146">
        <f>IF(AZ231=5,G231,0)</f>
        <v>0</v>
      </c>
      <c r="CA231" s="177">
        <v>1</v>
      </c>
      <c r="CB231" s="177">
        <v>7</v>
      </c>
      <c r="CZ231" s="146">
        <v>5.0299999999999997E-3</v>
      </c>
    </row>
    <row r="232" spans="1:104" x14ac:dyDescent="0.2">
      <c r="A232" s="171">
        <v>20</v>
      </c>
      <c r="B232" s="172" t="s">
        <v>286</v>
      </c>
      <c r="C232" s="173" t="s">
        <v>287</v>
      </c>
      <c r="D232" s="174" t="s">
        <v>92</v>
      </c>
      <c r="E232" s="175">
        <v>23.76</v>
      </c>
      <c r="F232" s="175"/>
      <c r="G232" s="176">
        <f>E232*F232</f>
        <v>0</v>
      </c>
      <c r="O232" s="170">
        <v>2</v>
      </c>
      <c r="AA232" s="146">
        <v>1</v>
      </c>
      <c r="AB232" s="146">
        <v>0</v>
      </c>
      <c r="AC232" s="146">
        <v>0</v>
      </c>
      <c r="AZ232" s="146">
        <v>2</v>
      </c>
      <c r="BA232" s="146">
        <f>IF(AZ232=1,G232,0)</f>
        <v>0</v>
      </c>
      <c r="BB232" s="146">
        <f>IF(AZ232=2,G232,0)</f>
        <v>0</v>
      </c>
      <c r="BC232" s="146">
        <f>IF(AZ232=3,G232,0)</f>
        <v>0</v>
      </c>
      <c r="BD232" s="146">
        <f>IF(AZ232=4,G232,0)</f>
        <v>0</v>
      </c>
      <c r="BE232" s="146">
        <f>IF(AZ232=5,G232,0)</f>
        <v>0</v>
      </c>
      <c r="CA232" s="177">
        <v>1</v>
      </c>
      <c r="CB232" s="177">
        <v>0</v>
      </c>
      <c r="CZ232" s="146">
        <v>6.2399999999999999E-3</v>
      </c>
    </row>
    <row r="233" spans="1:104" x14ac:dyDescent="0.2">
      <c r="A233" s="178"/>
      <c r="B233" s="180"/>
      <c r="C233" s="227" t="s">
        <v>288</v>
      </c>
      <c r="D233" s="228"/>
      <c r="E233" s="181">
        <v>23.76</v>
      </c>
      <c r="F233" s="182"/>
      <c r="G233" s="183"/>
      <c r="M233" s="179" t="s">
        <v>288</v>
      </c>
      <c r="O233" s="170"/>
    </row>
    <row r="234" spans="1:104" x14ac:dyDescent="0.2">
      <c r="A234" s="171">
        <v>21</v>
      </c>
      <c r="B234" s="172" t="s">
        <v>289</v>
      </c>
      <c r="C234" s="173" t="s">
        <v>290</v>
      </c>
      <c r="D234" s="174" t="s">
        <v>83</v>
      </c>
      <c r="E234" s="175">
        <v>10</v>
      </c>
      <c r="F234" s="175"/>
      <c r="G234" s="176">
        <f>E234*F234</f>
        <v>0</v>
      </c>
      <c r="O234" s="170">
        <v>2</v>
      </c>
      <c r="AA234" s="146">
        <v>1</v>
      </c>
      <c r="AB234" s="146">
        <v>7</v>
      </c>
      <c r="AC234" s="146">
        <v>7</v>
      </c>
      <c r="AZ234" s="146">
        <v>2</v>
      </c>
      <c r="BA234" s="146">
        <f>IF(AZ234=1,G234,0)</f>
        <v>0</v>
      </c>
      <c r="BB234" s="146">
        <f>IF(AZ234=2,G234,0)</f>
        <v>0</v>
      </c>
      <c r="BC234" s="146">
        <f>IF(AZ234=3,G234,0)</f>
        <v>0</v>
      </c>
      <c r="BD234" s="146">
        <f>IF(AZ234=4,G234,0)</f>
        <v>0</v>
      </c>
      <c r="BE234" s="146">
        <f>IF(AZ234=5,G234,0)</f>
        <v>0</v>
      </c>
      <c r="CA234" s="177">
        <v>1</v>
      </c>
      <c r="CB234" s="177">
        <v>7</v>
      </c>
      <c r="CZ234" s="146">
        <v>3.65E-3</v>
      </c>
    </row>
    <row r="235" spans="1:104" x14ac:dyDescent="0.2">
      <c r="A235" s="171">
        <v>22</v>
      </c>
      <c r="B235" s="172" t="s">
        <v>291</v>
      </c>
      <c r="C235" s="173" t="s">
        <v>292</v>
      </c>
      <c r="D235" s="174" t="s">
        <v>83</v>
      </c>
      <c r="E235" s="175">
        <v>63</v>
      </c>
      <c r="F235" s="175"/>
      <c r="G235" s="176">
        <f>E235*F235</f>
        <v>0</v>
      </c>
      <c r="O235" s="170">
        <v>2</v>
      </c>
      <c r="AA235" s="146">
        <v>1</v>
      </c>
      <c r="AB235" s="146">
        <v>7</v>
      </c>
      <c r="AC235" s="146">
        <v>7</v>
      </c>
      <c r="AZ235" s="146">
        <v>2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7">
        <v>1</v>
      </c>
      <c r="CB235" s="177">
        <v>7</v>
      </c>
      <c r="CZ235" s="146">
        <v>0</v>
      </c>
    </row>
    <row r="236" spans="1:104" x14ac:dyDescent="0.2">
      <c r="A236" s="178"/>
      <c r="B236" s="180"/>
      <c r="C236" s="227" t="s">
        <v>273</v>
      </c>
      <c r="D236" s="228"/>
      <c r="E236" s="181">
        <v>63</v>
      </c>
      <c r="F236" s="182"/>
      <c r="G236" s="183"/>
      <c r="M236" s="179" t="s">
        <v>273</v>
      </c>
      <c r="O236" s="170"/>
    </row>
    <row r="237" spans="1:104" x14ac:dyDescent="0.2">
      <c r="A237" s="171">
        <v>23</v>
      </c>
      <c r="B237" s="172" t="s">
        <v>293</v>
      </c>
      <c r="C237" s="173" t="s">
        <v>294</v>
      </c>
      <c r="D237" s="174" t="s">
        <v>83</v>
      </c>
      <c r="E237" s="175">
        <v>18</v>
      </c>
      <c r="F237" s="175"/>
      <c r="G237" s="176">
        <f>E237*F237</f>
        <v>0</v>
      </c>
      <c r="O237" s="170">
        <v>2</v>
      </c>
      <c r="AA237" s="146">
        <v>1</v>
      </c>
      <c r="AB237" s="146">
        <v>7</v>
      </c>
      <c r="AC237" s="146">
        <v>7</v>
      </c>
      <c r="AZ237" s="146">
        <v>2</v>
      </c>
      <c r="BA237" s="146">
        <f>IF(AZ237=1,G237,0)</f>
        <v>0</v>
      </c>
      <c r="BB237" s="146">
        <f>IF(AZ237=2,G237,0)</f>
        <v>0</v>
      </c>
      <c r="BC237" s="146">
        <f>IF(AZ237=3,G237,0)</f>
        <v>0</v>
      </c>
      <c r="BD237" s="146">
        <f>IF(AZ237=4,G237,0)</f>
        <v>0</v>
      </c>
      <c r="BE237" s="146">
        <f>IF(AZ237=5,G237,0)</f>
        <v>0</v>
      </c>
      <c r="CA237" s="177">
        <v>1</v>
      </c>
      <c r="CB237" s="177">
        <v>7</v>
      </c>
      <c r="CZ237" s="146">
        <v>0</v>
      </c>
    </row>
    <row r="238" spans="1:104" x14ac:dyDescent="0.2">
      <c r="A238" s="178"/>
      <c r="B238" s="180"/>
      <c r="C238" s="227" t="s">
        <v>295</v>
      </c>
      <c r="D238" s="228"/>
      <c r="E238" s="181">
        <v>18</v>
      </c>
      <c r="F238" s="182"/>
      <c r="G238" s="183"/>
      <c r="M238" s="179" t="s">
        <v>295</v>
      </c>
      <c r="O238" s="170"/>
    </row>
    <row r="239" spans="1:104" x14ac:dyDescent="0.2">
      <c r="A239" s="171">
        <v>24</v>
      </c>
      <c r="B239" s="172" t="s">
        <v>296</v>
      </c>
      <c r="C239" s="173" t="s">
        <v>297</v>
      </c>
      <c r="D239" s="174" t="s">
        <v>83</v>
      </c>
      <c r="E239" s="175">
        <v>18</v>
      </c>
      <c r="F239" s="175"/>
      <c r="G239" s="176">
        <f>E239*F239</f>
        <v>0</v>
      </c>
      <c r="O239" s="170">
        <v>2</v>
      </c>
      <c r="AA239" s="146">
        <v>1</v>
      </c>
      <c r="AB239" s="146">
        <v>7</v>
      </c>
      <c r="AC239" s="146">
        <v>7</v>
      </c>
      <c r="AZ239" s="146">
        <v>2</v>
      </c>
      <c r="BA239" s="146">
        <f>IF(AZ239=1,G239,0)</f>
        <v>0</v>
      </c>
      <c r="BB239" s="146">
        <f>IF(AZ239=2,G239,0)</f>
        <v>0</v>
      </c>
      <c r="BC239" s="146">
        <f>IF(AZ239=3,G239,0)</f>
        <v>0</v>
      </c>
      <c r="BD239" s="146">
        <f>IF(AZ239=4,G239,0)</f>
        <v>0</v>
      </c>
      <c r="BE239" s="146">
        <f>IF(AZ239=5,G239,0)</f>
        <v>0</v>
      </c>
      <c r="CA239" s="177">
        <v>1</v>
      </c>
      <c r="CB239" s="177">
        <v>7</v>
      </c>
      <c r="CZ239" s="146">
        <v>4.1999999999999997E-3</v>
      </c>
    </row>
    <row r="240" spans="1:104" x14ac:dyDescent="0.2">
      <c r="A240" s="178"/>
      <c r="B240" s="180"/>
      <c r="C240" s="227" t="s">
        <v>295</v>
      </c>
      <c r="D240" s="228"/>
      <c r="E240" s="181">
        <v>18</v>
      </c>
      <c r="F240" s="182"/>
      <c r="G240" s="183"/>
      <c r="M240" s="179" t="s">
        <v>295</v>
      </c>
      <c r="O240" s="170"/>
    </row>
    <row r="241" spans="1:104" x14ac:dyDescent="0.2">
      <c r="A241" s="171">
        <v>25</v>
      </c>
      <c r="B241" s="172" t="s">
        <v>298</v>
      </c>
      <c r="C241" s="173" t="s">
        <v>299</v>
      </c>
      <c r="D241" s="174" t="s">
        <v>62</v>
      </c>
      <c r="E241" s="175">
        <v>3401.06</v>
      </c>
      <c r="F241" s="175"/>
      <c r="G241" s="176">
        <f>E241*F241</f>
        <v>0</v>
      </c>
      <c r="O241" s="170">
        <v>2</v>
      </c>
      <c r="AA241" s="146">
        <v>7</v>
      </c>
      <c r="AB241" s="146">
        <v>1002</v>
      </c>
      <c r="AC241" s="146">
        <v>5</v>
      </c>
      <c r="AZ241" s="146">
        <v>2</v>
      </c>
      <c r="BA241" s="146">
        <f>IF(AZ241=1,G241,0)</f>
        <v>0</v>
      </c>
      <c r="BB241" s="146">
        <f>IF(AZ241=2,G241,0)</f>
        <v>0</v>
      </c>
      <c r="BC241" s="146">
        <f>IF(AZ241=3,G241,0)</f>
        <v>0</v>
      </c>
      <c r="BD241" s="146">
        <f>IF(AZ241=4,G241,0)</f>
        <v>0</v>
      </c>
      <c r="BE241" s="146">
        <f>IF(AZ241=5,G241,0)</f>
        <v>0</v>
      </c>
      <c r="CA241" s="177">
        <v>7</v>
      </c>
      <c r="CB241" s="177">
        <v>1002</v>
      </c>
      <c r="CZ241" s="146">
        <v>0</v>
      </c>
    </row>
    <row r="242" spans="1:104" x14ac:dyDescent="0.2">
      <c r="A242" s="184"/>
      <c r="B242" s="185" t="s">
        <v>75</v>
      </c>
      <c r="C242" s="186" t="str">
        <f>CONCATENATE(B221," ",C221)</f>
        <v>764 Konstrukce klempířské</v>
      </c>
      <c r="D242" s="187"/>
      <c r="E242" s="188"/>
      <c r="F242" s="189"/>
      <c r="G242" s="190">
        <f>SUM(G221:G241)</f>
        <v>0</v>
      </c>
      <c r="O242" s="170">
        <v>4</v>
      </c>
      <c r="BA242" s="191">
        <f>SUM(BA221:BA241)</f>
        <v>0</v>
      </c>
      <c r="BB242" s="191">
        <f>SUM(BB221:BB241)</f>
        <v>0</v>
      </c>
      <c r="BC242" s="191">
        <f>SUM(BC221:BC241)</f>
        <v>0</v>
      </c>
      <c r="BD242" s="191">
        <f>SUM(BD221:BD241)</f>
        <v>0</v>
      </c>
      <c r="BE242" s="191">
        <f>SUM(BE221:BE241)</f>
        <v>0</v>
      </c>
    </row>
    <row r="243" spans="1:104" x14ac:dyDescent="0.2">
      <c r="A243" s="163" t="s">
        <v>74</v>
      </c>
      <c r="B243" s="164" t="s">
        <v>300</v>
      </c>
      <c r="C243" s="165" t="s">
        <v>301</v>
      </c>
      <c r="D243" s="166"/>
      <c r="E243" s="167"/>
      <c r="F243" s="167"/>
      <c r="G243" s="168"/>
      <c r="H243" s="169"/>
      <c r="I243" s="169"/>
      <c r="O243" s="170">
        <v>1</v>
      </c>
    </row>
    <row r="244" spans="1:104" ht="22.5" x14ac:dyDescent="0.2">
      <c r="A244" s="171">
        <v>26</v>
      </c>
      <c r="B244" s="172" t="s">
        <v>302</v>
      </c>
      <c r="C244" s="173" t="s">
        <v>303</v>
      </c>
      <c r="D244" s="174" t="s">
        <v>92</v>
      </c>
      <c r="E244" s="175">
        <v>427.29</v>
      </c>
      <c r="F244" s="175"/>
      <c r="G244" s="176">
        <f>E244*F244</f>
        <v>0</v>
      </c>
      <c r="O244" s="170">
        <v>2</v>
      </c>
      <c r="AA244" s="146">
        <v>1</v>
      </c>
      <c r="AB244" s="146">
        <v>7</v>
      </c>
      <c r="AC244" s="146">
        <v>7</v>
      </c>
      <c r="AZ244" s="146">
        <v>2</v>
      </c>
      <c r="BA244" s="146">
        <f>IF(AZ244=1,G244,0)</f>
        <v>0</v>
      </c>
      <c r="BB244" s="146">
        <f>IF(AZ244=2,G244,0)</f>
        <v>0</v>
      </c>
      <c r="BC244" s="146">
        <f>IF(AZ244=3,G244,0)</f>
        <v>0</v>
      </c>
      <c r="BD244" s="146">
        <f>IF(AZ244=4,G244,0)</f>
        <v>0</v>
      </c>
      <c r="BE244" s="146">
        <f>IF(AZ244=5,G244,0)</f>
        <v>0</v>
      </c>
      <c r="CA244" s="177">
        <v>1</v>
      </c>
      <c r="CB244" s="177">
        <v>7</v>
      </c>
      <c r="CZ244" s="146">
        <v>7.2289999999999993E-2</v>
      </c>
    </row>
    <row r="245" spans="1:104" x14ac:dyDescent="0.2">
      <c r="A245" s="178"/>
      <c r="B245" s="180"/>
      <c r="C245" s="227"/>
      <c r="D245" s="228"/>
      <c r="E245" s="181"/>
      <c r="F245" s="182"/>
      <c r="G245" s="183"/>
      <c r="M245" s="179" t="s">
        <v>189</v>
      </c>
      <c r="O245" s="170"/>
    </row>
    <row r="246" spans="1:104" ht="22.5" x14ac:dyDescent="0.2">
      <c r="A246" s="171">
        <v>27</v>
      </c>
      <c r="B246" s="172" t="s">
        <v>304</v>
      </c>
      <c r="C246" s="173" t="s">
        <v>305</v>
      </c>
      <c r="D246" s="174" t="s">
        <v>83</v>
      </c>
      <c r="E246" s="175">
        <v>28</v>
      </c>
      <c r="F246" s="175"/>
      <c r="G246" s="176">
        <f>E246*F246</f>
        <v>0</v>
      </c>
      <c r="O246" s="170">
        <v>2</v>
      </c>
      <c r="AA246" s="146">
        <v>1</v>
      </c>
      <c r="AB246" s="146">
        <v>7</v>
      </c>
      <c r="AC246" s="146">
        <v>7</v>
      </c>
      <c r="AZ246" s="146">
        <v>2</v>
      </c>
      <c r="BA246" s="146">
        <f>IF(AZ246=1,G246,0)</f>
        <v>0</v>
      </c>
      <c r="BB246" s="146">
        <f>IF(AZ246=2,G246,0)</f>
        <v>0</v>
      </c>
      <c r="BC246" s="146">
        <f>IF(AZ246=3,G246,0)</f>
        <v>0</v>
      </c>
      <c r="BD246" s="146">
        <f>IF(AZ246=4,G246,0)</f>
        <v>0</v>
      </c>
      <c r="BE246" s="146">
        <f>IF(AZ246=5,G246,0)</f>
        <v>0</v>
      </c>
      <c r="CA246" s="177">
        <v>1</v>
      </c>
      <c r="CB246" s="177">
        <v>7</v>
      </c>
      <c r="CZ246" s="146">
        <v>1.427E-2</v>
      </c>
    </row>
    <row r="247" spans="1:104" x14ac:dyDescent="0.2">
      <c r="A247" s="178"/>
      <c r="B247" s="180"/>
      <c r="C247" s="227" t="s">
        <v>306</v>
      </c>
      <c r="D247" s="228"/>
      <c r="E247" s="181">
        <v>28</v>
      </c>
      <c r="F247" s="182"/>
      <c r="G247" s="183"/>
      <c r="M247" s="179" t="s">
        <v>306</v>
      </c>
      <c r="O247" s="170"/>
    </row>
    <row r="248" spans="1:104" ht="22.5" x14ac:dyDescent="0.2">
      <c r="A248" s="171">
        <v>28</v>
      </c>
      <c r="B248" s="172" t="s">
        <v>307</v>
      </c>
      <c r="C248" s="173" t="s">
        <v>308</v>
      </c>
      <c r="D248" s="174" t="s">
        <v>83</v>
      </c>
      <c r="E248" s="175">
        <v>21</v>
      </c>
      <c r="F248" s="175"/>
      <c r="G248" s="176">
        <f>E248*F248</f>
        <v>0</v>
      </c>
      <c r="O248" s="170">
        <v>2</v>
      </c>
      <c r="AA248" s="146">
        <v>1</v>
      </c>
      <c r="AB248" s="146">
        <v>7</v>
      </c>
      <c r="AC248" s="146">
        <v>7</v>
      </c>
      <c r="AZ248" s="146">
        <v>2</v>
      </c>
      <c r="BA248" s="146">
        <f>IF(AZ248=1,G248,0)</f>
        <v>0</v>
      </c>
      <c r="BB248" s="146">
        <f>IF(AZ248=2,G248,0)</f>
        <v>0</v>
      </c>
      <c r="BC248" s="146">
        <f>IF(AZ248=3,G248,0)</f>
        <v>0</v>
      </c>
      <c r="BD248" s="146">
        <f>IF(AZ248=4,G248,0)</f>
        <v>0</v>
      </c>
      <c r="BE248" s="146">
        <f>IF(AZ248=5,G248,0)</f>
        <v>0</v>
      </c>
      <c r="CA248" s="177">
        <v>1</v>
      </c>
      <c r="CB248" s="177">
        <v>7</v>
      </c>
      <c r="CZ248" s="146">
        <v>1.4279999999999999E-2</v>
      </c>
    </row>
    <row r="249" spans="1:104" x14ac:dyDescent="0.2">
      <c r="A249" s="178"/>
      <c r="B249" s="180"/>
      <c r="C249" s="227" t="s">
        <v>309</v>
      </c>
      <c r="D249" s="228"/>
      <c r="E249" s="181">
        <v>21</v>
      </c>
      <c r="F249" s="182"/>
      <c r="G249" s="183"/>
      <c r="M249" s="179" t="s">
        <v>309</v>
      </c>
      <c r="O249" s="170"/>
    </row>
    <row r="250" spans="1:104" x14ac:dyDescent="0.2">
      <c r="A250" s="171">
        <v>29</v>
      </c>
      <c r="B250" s="172" t="s">
        <v>310</v>
      </c>
      <c r="C250" s="173" t="s">
        <v>311</v>
      </c>
      <c r="D250" s="174" t="s">
        <v>92</v>
      </c>
      <c r="E250" s="175">
        <v>427.29</v>
      </c>
      <c r="F250" s="175"/>
      <c r="G250" s="176">
        <f>E250*F250</f>
        <v>0</v>
      </c>
      <c r="O250" s="170">
        <v>2</v>
      </c>
      <c r="AA250" s="146">
        <v>1</v>
      </c>
      <c r="AB250" s="146">
        <v>7</v>
      </c>
      <c r="AC250" s="146">
        <v>7</v>
      </c>
      <c r="AZ250" s="146">
        <v>2</v>
      </c>
      <c r="BA250" s="146">
        <f>IF(AZ250=1,G250,0)</f>
        <v>0</v>
      </c>
      <c r="BB250" s="146">
        <f>IF(AZ250=2,G250,0)</f>
        <v>0</v>
      </c>
      <c r="BC250" s="146">
        <f>IF(AZ250=3,G250,0)</f>
        <v>0</v>
      </c>
      <c r="BD250" s="146">
        <f>IF(AZ250=4,G250,0)</f>
        <v>0</v>
      </c>
      <c r="BE250" s="146">
        <f>IF(AZ250=5,G250,0)</f>
        <v>0</v>
      </c>
      <c r="CA250" s="177">
        <v>1</v>
      </c>
      <c r="CB250" s="177">
        <v>7</v>
      </c>
      <c r="CZ250" s="146">
        <v>0</v>
      </c>
    </row>
    <row r="251" spans="1:104" x14ac:dyDescent="0.2">
      <c r="A251" s="178"/>
      <c r="B251" s="180"/>
      <c r="C251" s="227"/>
      <c r="D251" s="228"/>
      <c r="E251" s="181"/>
      <c r="F251" s="182"/>
      <c r="G251" s="183"/>
      <c r="M251" s="179" t="s">
        <v>189</v>
      </c>
      <c r="O251" s="170"/>
    </row>
    <row r="252" spans="1:104" x14ac:dyDescent="0.2">
      <c r="A252" s="171">
        <v>30</v>
      </c>
      <c r="B252" s="172" t="s">
        <v>312</v>
      </c>
      <c r="C252" s="173" t="s">
        <v>313</v>
      </c>
      <c r="D252" s="174" t="s">
        <v>83</v>
      </c>
      <c r="E252" s="175">
        <v>28</v>
      </c>
      <c r="F252" s="175"/>
      <c r="G252" s="176">
        <f>E252*F252</f>
        <v>0</v>
      </c>
      <c r="O252" s="170">
        <v>2</v>
      </c>
      <c r="AA252" s="146">
        <v>1</v>
      </c>
      <c r="AB252" s="146">
        <v>7</v>
      </c>
      <c r="AC252" s="146">
        <v>7</v>
      </c>
      <c r="AZ252" s="146">
        <v>2</v>
      </c>
      <c r="BA252" s="146">
        <f>IF(AZ252=1,G252,0)</f>
        <v>0</v>
      </c>
      <c r="BB252" s="146">
        <f>IF(AZ252=2,G252,0)</f>
        <v>0</v>
      </c>
      <c r="BC252" s="146">
        <f>IF(AZ252=3,G252,0)</f>
        <v>0</v>
      </c>
      <c r="BD252" s="146">
        <f>IF(AZ252=4,G252,0)</f>
        <v>0</v>
      </c>
      <c r="BE252" s="146">
        <f>IF(AZ252=5,G252,0)</f>
        <v>0</v>
      </c>
      <c r="CA252" s="177">
        <v>1</v>
      </c>
      <c r="CB252" s="177">
        <v>7</v>
      </c>
      <c r="CZ252" s="146">
        <v>0</v>
      </c>
    </row>
    <row r="253" spans="1:104" x14ac:dyDescent="0.2">
      <c r="A253" s="178"/>
      <c r="B253" s="180"/>
      <c r="C253" s="227" t="s">
        <v>306</v>
      </c>
      <c r="D253" s="228"/>
      <c r="E253" s="181">
        <v>28</v>
      </c>
      <c r="F253" s="182"/>
      <c r="G253" s="183"/>
      <c r="M253" s="179" t="s">
        <v>306</v>
      </c>
      <c r="O253" s="170"/>
    </row>
    <row r="254" spans="1:104" x14ac:dyDescent="0.2">
      <c r="A254" s="171">
        <v>31</v>
      </c>
      <c r="B254" s="172" t="s">
        <v>314</v>
      </c>
      <c r="C254" s="173" t="s">
        <v>315</v>
      </c>
      <c r="D254" s="174" t="s">
        <v>83</v>
      </c>
      <c r="E254" s="175">
        <v>75</v>
      </c>
      <c r="F254" s="175"/>
      <c r="G254" s="176">
        <f>E254*F254</f>
        <v>0</v>
      </c>
      <c r="O254" s="170">
        <v>2</v>
      </c>
      <c r="AA254" s="146">
        <v>1</v>
      </c>
      <c r="AB254" s="146">
        <v>7</v>
      </c>
      <c r="AC254" s="146">
        <v>7</v>
      </c>
      <c r="AZ254" s="146">
        <v>2</v>
      </c>
      <c r="BA254" s="146">
        <f>IF(AZ254=1,G254,0)</f>
        <v>0</v>
      </c>
      <c r="BB254" s="146">
        <f>IF(AZ254=2,G254,0)</f>
        <v>0</v>
      </c>
      <c r="BC254" s="146">
        <f>IF(AZ254=3,G254,0)</f>
        <v>0</v>
      </c>
      <c r="BD254" s="146">
        <f>IF(AZ254=4,G254,0)</f>
        <v>0</v>
      </c>
      <c r="BE254" s="146">
        <f>IF(AZ254=5,G254,0)</f>
        <v>0</v>
      </c>
      <c r="CA254" s="177">
        <v>1</v>
      </c>
      <c r="CB254" s="177">
        <v>7</v>
      </c>
      <c r="CZ254" s="146">
        <v>3.0000000000000001E-5</v>
      </c>
    </row>
    <row r="255" spans="1:104" x14ac:dyDescent="0.2">
      <c r="A255" s="178"/>
      <c r="B255" s="180"/>
      <c r="C255" s="227" t="s">
        <v>316</v>
      </c>
      <c r="D255" s="228"/>
      <c r="E255" s="181">
        <v>75</v>
      </c>
      <c r="F255" s="182"/>
      <c r="G255" s="183"/>
      <c r="M255" s="179">
        <v>75</v>
      </c>
      <c r="O255" s="170"/>
    </row>
    <row r="256" spans="1:104" ht="19.899999999999999" customHeight="1" x14ac:dyDescent="0.2">
      <c r="A256" s="171">
        <v>32</v>
      </c>
      <c r="B256" s="172" t="s">
        <v>317</v>
      </c>
      <c r="C256" s="206" t="s">
        <v>353</v>
      </c>
      <c r="D256" s="174" t="s">
        <v>92</v>
      </c>
      <c r="E256" s="175"/>
      <c r="F256" s="175">
        <v>0</v>
      </c>
      <c r="G256" s="176">
        <f>E256*F256</f>
        <v>0</v>
      </c>
      <c r="O256" s="170">
        <v>2</v>
      </c>
      <c r="AA256" s="146">
        <v>1</v>
      </c>
      <c r="AB256" s="146">
        <v>7</v>
      </c>
      <c r="AC256" s="146">
        <v>7</v>
      </c>
      <c r="AZ256" s="146">
        <v>2</v>
      </c>
      <c r="BA256" s="146">
        <f>IF(AZ256=1,G256,0)</f>
        <v>0</v>
      </c>
      <c r="BB256" s="146">
        <f>IF(AZ256=2,G256,0)</f>
        <v>0</v>
      </c>
      <c r="BC256" s="146">
        <f>IF(AZ256=3,G256,0)</f>
        <v>0</v>
      </c>
      <c r="BD256" s="146">
        <f>IF(AZ256=4,G256,0)</f>
        <v>0</v>
      </c>
      <c r="BE256" s="146">
        <f>IF(AZ256=5,G256,0)</f>
        <v>0</v>
      </c>
      <c r="CA256" s="177">
        <v>1</v>
      </c>
      <c r="CB256" s="177">
        <v>7</v>
      </c>
      <c r="CZ256" s="146">
        <v>1E-4</v>
      </c>
    </row>
    <row r="257" spans="1:104" x14ac:dyDescent="0.2">
      <c r="A257" s="178"/>
      <c r="B257" s="180"/>
      <c r="C257" s="227"/>
      <c r="D257" s="228"/>
      <c r="E257" s="181"/>
      <c r="F257" s="182"/>
      <c r="G257" s="183"/>
      <c r="M257" s="179" t="s">
        <v>318</v>
      </c>
      <c r="O257" s="170"/>
    </row>
    <row r="258" spans="1:104" x14ac:dyDescent="0.2">
      <c r="A258" s="171">
        <v>33</v>
      </c>
      <c r="B258" s="172" t="s">
        <v>319</v>
      </c>
      <c r="C258" s="173" t="s">
        <v>320</v>
      </c>
      <c r="D258" s="174" t="s">
        <v>62</v>
      </c>
      <c r="E258" s="175">
        <v>4840.6600625000001</v>
      </c>
      <c r="F258" s="175"/>
      <c r="G258" s="176">
        <f>E258*F258</f>
        <v>0</v>
      </c>
      <c r="O258" s="170">
        <v>2</v>
      </c>
      <c r="AA258" s="146">
        <v>7</v>
      </c>
      <c r="AB258" s="146">
        <v>1002</v>
      </c>
      <c r="AC258" s="146">
        <v>5</v>
      </c>
      <c r="AZ258" s="146">
        <v>2</v>
      </c>
      <c r="BA258" s="146">
        <f>IF(AZ258=1,G258,0)</f>
        <v>0</v>
      </c>
      <c r="BB258" s="146">
        <f>IF(AZ258=2,G258,0)</f>
        <v>0</v>
      </c>
      <c r="BC258" s="146">
        <f>IF(AZ258=3,G258,0)</f>
        <v>0</v>
      </c>
      <c r="BD258" s="146">
        <f>IF(AZ258=4,G258,0)</f>
        <v>0</v>
      </c>
      <c r="BE258" s="146">
        <f>IF(AZ258=5,G258,0)</f>
        <v>0</v>
      </c>
      <c r="CA258" s="177">
        <v>7</v>
      </c>
      <c r="CB258" s="177">
        <v>1002</v>
      </c>
      <c r="CZ258" s="146">
        <v>0</v>
      </c>
    </row>
    <row r="259" spans="1:104" x14ac:dyDescent="0.2">
      <c r="A259" s="171">
        <v>34</v>
      </c>
      <c r="B259" s="172" t="s">
        <v>321</v>
      </c>
      <c r="C259" s="173" t="s">
        <v>322</v>
      </c>
      <c r="D259" s="174" t="s">
        <v>62</v>
      </c>
      <c r="E259" s="175">
        <v>4840.6600625000001</v>
      </c>
      <c r="F259" s="175"/>
      <c r="G259" s="176">
        <f>E259*F259</f>
        <v>0</v>
      </c>
      <c r="O259" s="170">
        <v>2</v>
      </c>
      <c r="AA259" s="146">
        <v>7</v>
      </c>
      <c r="AB259" s="146">
        <v>1002</v>
      </c>
      <c r="AC259" s="146">
        <v>5</v>
      </c>
      <c r="AZ259" s="146">
        <v>2</v>
      </c>
      <c r="BA259" s="146">
        <f>IF(AZ259=1,G259,0)</f>
        <v>0</v>
      </c>
      <c r="BB259" s="146">
        <f>IF(AZ259=2,G259,0)</f>
        <v>0</v>
      </c>
      <c r="BC259" s="146">
        <f>IF(AZ259=3,G259,0)</f>
        <v>0</v>
      </c>
      <c r="BD259" s="146">
        <f>IF(AZ259=4,G259,0)</f>
        <v>0</v>
      </c>
      <c r="BE259" s="146">
        <f>IF(AZ259=5,G259,0)</f>
        <v>0</v>
      </c>
      <c r="CA259" s="177">
        <v>7</v>
      </c>
      <c r="CB259" s="177">
        <v>1002</v>
      </c>
      <c r="CZ259" s="146">
        <v>0</v>
      </c>
    </row>
    <row r="260" spans="1:104" x14ac:dyDescent="0.2">
      <c r="A260" s="184"/>
      <c r="B260" s="185" t="s">
        <v>75</v>
      </c>
      <c r="C260" s="186" t="str">
        <f>CONCATENATE(B243," ",C243)</f>
        <v>765 Krytiny tvrdé</v>
      </c>
      <c r="D260" s="187"/>
      <c r="E260" s="188"/>
      <c r="F260" s="189"/>
      <c r="G260" s="190">
        <f>SUM(G243:G259)</f>
        <v>0</v>
      </c>
      <c r="O260" s="170">
        <v>4</v>
      </c>
      <c r="BA260" s="191">
        <f>SUM(BA243:BA259)</f>
        <v>0</v>
      </c>
      <c r="BB260" s="191">
        <f>SUM(BB243:BB259)</f>
        <v>0</v>
      </c>
      <c r="BC260" s="191">
        <f>SUM(BC243:BC259)</f>
        <v>0</v>
      </c>
      <c r="BD260" s="191">
        <f>SUM(BD243:BD259)</f>
        <v>0</v>
      </c>
      <c r="BE260" s="191">
        <f>SUM(BE243:BE259)</f>
        <v>0</v>
      </c>
    </row>
    <row r="261" spans="1:104" x14ac:dyDescent="0.2">
      <c r="A261" s="163" t="s">
        <v>74</v>
      </c>
      <c r="B261" s="164" t="s">
        <v>323</v>
      </c>
      <c r="C261" s="165" t="s">
        <v>324</v>
      </c>
      <c r="D261" s="166"/>
      <c r="E261" s="167"/>
      <c r="F261" s="167"/>
      <c r="G261" s="168"/>
      <c r="H261" s="169"/>
      <c r="I261" s="169"/>
      <c r="O261" s="170">
        <v>1</v>
      </c>
    </row>
    <row r="262" spans="1:104" x14ac:dyDescent="0.2">
      <c r="A262" s="171"/>
      <c r="B262" s="172" t="s">
        <v>354</v>
      </c>
      <c r="C262" s="173" t="s">
        <v>355</v>
      </c>
      <c r="D262" s="174" t="s">
        <v>356</v>
      </c>
      <c r="E262" s="175">
        <v>1</v>
      </c>
      <c r="F262" s="175"/>
      <c r="G262" s="176">
        <f>E262*F262</f>
        <v>0</v>
      </c>
      <c r="O262" s="170">
        <v>2</v>
      </c>
      <c r="AA262" s="146">
        <v>1</v>
      </c>
      <c r="AB262" s="146">
        <v>9</v>
      </c>
      <c r="AC262" s="146">
        <v>9</v>
      </c>
      <c r="AZ262" s="146">
        <v>4</v>
      </c>
      <c r="BA262" s="146">
        <f>IF(AZ262=1,G262,0)</f>
        <v>0</v>
      </c>
      <c r="BB262" s="146">
        <f>IF(AZ262=2,G262,0)</f>
        <v>0</v>
      </c>
      <c r="BC262" s="146">
        <f>IF(AZ262=3,G262,0)</f>
        <v>0</v>
      </c>
      <c r="BD262" s="146">
        <f>IF(AZ262=4,G262,0)</f>
        <v>0</v>
      </c>
      <c r="BE262" s="146">
        <f>IF(AZ262=5,G262,0)</f>
        <v>0</v>
      </c>
      <c r="CA262" s="177">
        <v>1</v>
      </c>
      <c r="CB262" s="177">
        <v>9</v>
      </c>
      <c r="CZ262" s="146">
        <v>0</v>
      </c>
    </row>
    <row r="263" spans="1:104" x14ac:dyDescent="0.2">
      <c r="A263" s="171"/>
      <c r="B263" s="172" t="s">
        <v>357</v>
      </c>
      <c r="C263" s="173" t="s">
        <v>358</v>
      </c>
      <c r="D263" s="174" t="s">
        <v>356</v>
      </c>
      <c r="E263" s="175">
        <v>1</v>
      </c>
      <c r="F263" s="175"/>
      <c r="G263" s="176">
        <f>E263*F263</f>
        <v>0</v>
      </c>
      <c r="O263" s="170">
        <v>2</v>
      </c>
      <c r="AA263" s="146">
        <v>1</v>
      </c>
      <c r="AB263" s="146">
        <v>9</v>
      </c>
      <c r="AC263" s="146">
        <v>9</v>
      </c>
      <c r="AZ263" s="146">
        <v>4</v>
      </c>
      <c r="BA263" s="146">
        <f>IF(AZ263=1,G263,0)</f>
        <v>0</v>
      </c>
      <c r="BB263" s="146">
        <f>IF(AZ263=2,G263,0)</f>
        <v>0</v>
      </c>
      <c r="BC263" s="146">
        <f>IF(AZ263=3,G263,0)</f>
        <v>0</v>
      </c>
      <c r="BD263" s="146">
        <f>IF(AZ263=4,G263,0)</f>
        <v>0</v>
      </c>
      <c r="BE263" s="146">
        <f>IF(AZ263=5,G263,0)</f>
        <v>0</v>
      </c>
      <c r="CA263" s="177">
        <v>1</v>
      </c>
      <c r="CB263" s="177">
        <v>9</v>
      </c>
      <c r="CZ263" s="146">
        <v>0</v>
      </c>
    </row>
    <row r="264" spans="1:104" ht="22.5" x14ac:dyDescent="0.2">
      <c r="A264" s="171"/>
      <c r="B264" s="172" t="s">
        <v>359</v>
      </c>
      <c r="C264" s="173" t="s">
        <v>368</v>
      </c>
      <c r="D264" s="174" t="s">
        <v>356</v>
      </c>
      <c r="E264" s="175">
        <v>1</v>
      </c>
      <c r="F264" s="175"/>
      <c r="G264" s="176">
        <f t="shared" ref="G264:G268" si="0">E264*F264</f>
        <v>0</v>
      </c>
      <c r="O264" s="170">
        <v>2</v>
      </c>
      <c r="AA264" s="146">
        <v>8</v>
      </c>
      <c r="AB264" s="146">
        <v>0</v>
      </c>
      <c r="AC264" s="146">
        <v>3</v>
      </c>
      <c r="AZ264" s="146">
        <v>4</v>
      </c>
      <c r="BA264" s="146">
        <f t="shared" ref="BA264:BA268" si="1">IF(AZ264=1,G264,0)</f>
        <v>0</v>
      </c>
      <c r="BB264" s="146">
        <f t="shared" ref="BB264:BB268" si="2">IF(AZ264=2,G264,0)</f>
        <v>0</v>
      </c>
      <c r="BC264" s="146">
        <f t="shared" ref="BC264:BC268" si="3">IF(AZ264=3,G264,0)</f>
        <v>0</v>
      </c>
      <c r="BD264" s="146">
        <f t="shared" ref="BD264:BD268" si="4">IF(AZ264=4,G264,0)</f>
        <v>0</v>
      </c>
      <c r="BE264" s="146">
        <f t="shared" ref="BE264:BE268" si="5">IF(AZ264=5,G264,0)</f>
        <v>0</v>
      </c>
      <c r="CA264" s="177">
        <v>8</v>
      </c>
      <c r="CB264" s="177">
        <v>0</v>
      </c>
      <c r="CZ264" s="146">
        <v>0</v>
      </c>
    </row>
    <row r="265" spans="1:104" ht="22.5" x14ac:dyDescent="0.2">
      <c r="A265" s="171"/>
      <c r="B265" s="172" t="s">
        <v>360</v>
      </c>
      <c r="C265" s="173" t="s">
        <v>364</v>
      </c>
      <c r="D265" s="174" t="s">
        <v>356</v>
      </c>
      <c r="E265" s="175">
        <v>1</v>
      </c>
      <c r="F265" s="175"/>
      <c r="G265" s="176">
        <f t="shared" si="0"/>
        <v>0</v>
      </c>
      <c r="O265" s="170">
        <v>2</v>
      </c>
      <c r="AA265" s="146">
        <v>8</v>
      </c>
      <c r="AB265" s="146">
        <v>0</v>
      </c>
      <c r="AC265" s="146">
        <v>3</v>
      </c>
      <c r="AZ265" s="146">
        <v>4</v>
      </c>
      <c r="BA265" s="146">
        <f t="shared" si="1"/>
        <v>0</v>
      </c>
      <c r="BB265" s="146">
        <f t="shared" si="2"/>
        <v>0</v>
      </c>
      <c r="BC265" s="146">
        <f t="shared" si="3"/>
        <v>0</v>
      </c>
      <c r="BD265" s="146">
        <f t="shared" si="4"/>
        <v>0</v>
      </c>
      <c r="BE265" s="146">
        <f t="shared" si="5"/>
        <v>0</v>
      </c>
      <c r="CA265" s="177">
        <v>8</v>
      </c>
      <c r="CB265" s="177">
        <v>0</v>
      </c>
      <c r="CZ265" s="146">
        <v>0</v>
      </c>
    </row>
    <row r="266" spans="1:104" x14ac:dyDescent="0.2">
      <c r="A266" s="171"/>
      <c r="B266" s="172" t="s">
        <v>361</v>
      </c>
      <c r="C266" s="173" t="s">
        <v>365</v>
      </c>
      <c r="D266" s="174" t="s">
        <v>356</v>
      </c>
      <c r="E266" s="175">
        <v>1</v>
      </c>
      <c r="F266" s="175"/>
      <c r="G266" s="176">
        <f t="shared" si="0"/>
        <v>0</v>
      </c>
      <c r="O266" s="170">
        <v>2</v>
      </c>
      <c r="AA266" s="146">
        <v>8</v>
      </c>
      <c r="AB266" s="146">
        <v>0</v>
      </c>
      <c r="AC266" s="146">
        <v>3</v>
      </c>
      <c r="AZ266" s="146">
        <v>4</v>
      </c>
      <c r="BA266" s="146">
        <f t="shared" si="1"/>
        <v>0</v>
      </c>
      <c r="BB266" s="146">
        <f t="shared" si="2"/>
        <v>0</v>
      </c>
      <c r="BC266" s="146">
        <f t="shared" si="3"/>
        <v>0</v>
      </c>
      <c r="BD266" s="146">
        <f t="shared" si="4"/>
        <v>0</v>
      </c>
      <c r="BE266" s="146">
        <f t="shared" si="5"/>
        <v>0</v>
      </c>
      <c r="CA266" s="177">
        <v>8</v>
      </c>
      <c r="CB266" s="177">
        <v>0</v>
      </c>
      <c r="CZ266" s="146">
        <v>0</v>
      </c>
    </row>
    <row r="267" spans="1:104" x14ac:dyDescent="0.2">
      <c r="A267" s="171"/>
      <c r="B267" s="172" t="s">
        <v>362</v>
      </c>
      <c r="C267" s="173" t="s">
        <v>366</v>
      </c>
      <c r="D267" s="174" t="s">
        <v>356</v>
      </c>
      <c r="E267" s="175">
        <v>1</v>
      </c>
      <c r="F267" s="175"/>
      <c r="G267" s="176">
        <f t="shared" si="0"/>
        <v>0</v>
      </c>
      <c r="O267" s="170">
        <v>2</v>
      </c>
      <c r="AA267" s="146">
        <v>8</v>
      </c>
      <c r="AB267" s="146">
        <v>0</v>
      </c>
      <c r="AC267" s="146">
        <v>3</v>
      </c>
      <c r="AZ267" s="146">
        <v>4</v>
      </c>
      <c r="BA267" s="146">
        <f t="shared" si="1"/>
        <v>0</v>
      </c>
      <c r="BB267" s="146">
        <f t="shared" si="2"/>
        <v>0</v>
      </c>
      <c r="BC267" s="146">
        <f t="shared" si="3"/>
        <v>0</v>
      </c>
      <c r="BD267" s="146">
        <f t="shared" si="4"/>
        <v>0</v>
      </c>
      <c r="BE267" s="146">
        <f t="shared" si="5"/>
        <v>0</v>
      </c>
      <c r="CA267" s="177">
        <v>8</v>
      </c>
      <c r="CB267" s="177">
        <v>0</v>
      </c>
      <c r="CZ267" s="146">
        <v>0</v>
      </c>
    </row>
    <row r="268" spans="1:104" ht="22.5" x14ac:dyDescent="0.2">
      <c r="A268" s="171"/>
      <c r="B268" s="172" t="s">
        <v>363</v>
      </c>
      <c r="C268" s="173" t="s">
        <v>367</v>
      </c>
      <c r="D268" s="174" t="s">
        <v>356</v>
      </c>
      <c r="E268" s="175">
        <v>1</v>
      </c>
      <c r="F268" s="175"/>
      <c r="G268" s="176">
        <f t="shared" si="0"/>
        <v>0</v>
      </c>
      <c r="O268" s="170">
        <v>2</v>
      </c>
      <c r="AA268" s="146">
        <v>8</v>
      </c>
      <c r="AB268" s="146">
        <v>0</v>
      </c>
      <c r="AC268" s="146">
        <v>3</v>
      </c>
      <c r="AZ268" s="146">
        <v>4</v>
      </c>
      <c r="BA268" s="146">
        <f t="shared" si="1"/>
        <v>0</v>
      </c>
      <c r="BB268" s="146">
        <f t="shared" si="2"/>
        <v>0</v>
      </c>
      <c r="BC268" s="146">
        <f t="shared" si="3"/>
        <v>0</v>
      </c>
      <c r="BD268" s="146">
        <f t="shared" si="4"/>
        <v>0</v>
      </c>
      <c r="BE268" s="146">
        <f t="shared" si="5"/>
        <v>0</v>
      </c>
      <c r="CA268" s="177">
        <v>8</v>
      </c>
      <c r="CB268" s="177">
        <v>0</v>
      </c>
      <c r="CZ268" s="146">
        <v>0</v>
      </c>
    </row>
    <row r="269" spans="1:104" x14ac:dyDescent="0.2">
      <c r="A269" s="171">
        <v>35</v>
      </c>
      <c r="B269" s="172" t="s">
        <v>325</v>
      </c>
      <c r="C269" s="173" t="s">
        <v>326</v>
      </c>
      <c r="D269" s="174" t="s">
        <v>101</v>
      </c>
      <c r="E269" s="175">
        <v>32.229700000000001</v>
      </c>
      <c r="F269" s="175"/>
      <c r="G269" s="176">
        <f>E269*F269</f>
        <v>0</v>
      </c>
      <c r="O269" s="170">
        <v>2</v>
      </c>
      <c r="AA269" s="146">
        <v>1</v>
      </c>
      <c r="AB269" s="146">
        <v>9</v>
      </c>
      <c r="AC269" s="146">
        <v>9</v>
      </c>
      <c r="AZ269" s="146">
        <v>4</v>
      </c>
      <c r="BA269" s="146">
        <f>IF(AZ269=1,G269,0)</f>
        <v>0</v>
      </c>
      <c r="BB269" s="146">
        <f>IF(AZ269=2,G269,0)</f>
        <v>0</v>
      </c>
      <c r="BC269" s="146">
        <f>IF(AZ269=3,G269,0)</f>
        <v>0</v>
      </c>
      <c r="BD269" s="146">
        <f>IF(AZ269=4,G269,0)</f>
        <v>0</v>
      </c>
      <c r="BE269" s="146">
        <f>IF(AZ269=5,G269,0)</f>
        <v>0</v>
      </c>
      <c r="CA269" s="177">
        <v>1</v>
      </c>
      <c r="CB269" s="177">
        <v>9</v>
      </c>
      <c r="CZ269" s="146">
        <v>0</v>
      </c>
    </row>
    <row r="270" spans="1:104" x14ac:dyDescent="0.2">
      <c r="A270" s="178"/>
      <c r="B270" s="180"/>
      <c r="C270" s="235" t="s">
        <v>327</v>
      </c>
      <c r="D270" s="236"/>
      <c r="E270" s="181">
        <v>32.229700000000001</v>
      </c>
      <c r="F270" s="182"/>
      <c r="G270" s="183"/>
      <c r="M270" s="179" t="s">
        <v>327</v>
      </c>
      <c r="O270" s="170"/>
    </row>
    <row r="271" spans="1:104" x14ac:dyDescent="0.2">
      <c r="A271" s="171">
        <v>36</v>
      </c>
      <c r="B271" s="172" t="s">
        <v>328</v>
      </c>
      <c r="C271" s="173" t="s">
        <v>329</v>
      </c>
      <c r="D271" s="174" t="s">
        <v>101</v>
      </c>
      <c r="E271" s="175">
        <v>15.360099999999999</v>
      </c>
      <c r="F271" s="175"/>
      <c r="G271" s="176">
        <f>E271*F271</f>
        <v>0</v>
      </c>
      <c r="O271" s="170">
        <v>2</v>
      </c>
      <c r="AA271" s="146">
        <v>1</v>
      </c>
      <c r="AB271" s="146">
        <v>9</v>
      </c>
      <c r="AC271" s="146">
        <v>9</v>
      </c>
      <c r="AZ271" s="146">
        <v>4</v>
      </c>
      <c r="BA271" s="146">
        <f>IF(AZ271=1,G271,0)</f>
        <v>0</v>
      </c>
      <c r="BB271" s="146">
        <f>IF(AZ271=2,G271,0)</f>
        <v>0</v>
      </c>
      <c r="BC271" s="146">
        <f>IF(AZ271=3,G271,0)</f>
        <v>0</v>
      </c>
      <c r="BD271" s="146">
        <f>IF(AZ271=4,G271,0)</f>
        <v>0</v>
      </c>
      <c r="BE271" s="146">
        <f>IF(AZ271=5,G271,0)</f>
        <v>0</v>
      </c>
      <c r="CA271" s="177">
        <v>1</v>
      </c>
      <c r="CB271" s="177">
        <v>9</v>
      </c>
      <c r="CZ271" s="146">
        <v>0</v>
      </c>
    </row>
    <row r="272" spans="1:104" x14ac:dyDescent="0.2">
      <c r="A272" s="178"/>
      <c r="B272" s="180"/>
      <c r="C272" s="235" t="s">
        <v>330</v>
      </c>
      <c r="D272" s="236"/>
      <c r="E272" s="181">
        <v>15.360099999999999</v>
      </c>
      <c r="F272" s="182"/>
      <c r="G272" s="183"/>
      <c r="M272" s="205">
        <v>15360076</v>
      </c>
      <c r="O272" s="170"/>
    </row>
    <row r="273" spans="1:104" x14ac:dyDescent="0.2">
      <c r="A273" s="171">
        <v>37</v>
      </c>
      <c r="B273" s="172" t="s">
        <v>331</v>
      </c>
      <c r="C273" s="173" t="s">
        <v>332</v>
      </c>
      <c r="D273" s="174" t="s">
        <v>101</v>
      </c>
      <c r="E273" s="175">
        <v>47.589655</v>
      </c>
      <c r="F273" s="175"/>
      <c r="G273" s="176">
        <f t="shared" ref="G273:G280" si="6">E273*F273</f>
        <v>0</v>
      </c>
      <c r="O273" s="170">
        <v>2</v>
      </c>
      <c r="AA273" s="146">
        <v>8</v>
      </c>
      <c r="AB273" s="146">
        <v>0</v>
      </c>
      <c r="AC273" s="146">
        <v>3</v>
      </c>
      <c r="AZ273" s="146">
        <v>4</v>
      </c>
      <c r="BA273" s="146">
        <f t="shared" ref="BA273:BA280" si="7">IF(AZ273=1,G273,0)</f>
        <v>0</v>
      </c>
      <c r="BB273" s="146">
        <f t="shared" ref="BB273:BB280" si="8">IF(AZ273=2,G273,0)</f>
        <v>0</v>
      </c>
      <c r="BC273" s="146">
        <f t="shared" ref="BC273:BC280" si="9">IF(AZ273=3,G273,0)</f>
        <v>0</v>
      </c>
      <c r="BD273" s="146">
        <f t="shared" ref="BD273:BD280" si="10">IF(AZ273=4,G273,0)</f>
        <v>0</v>
      </c>
      <c r="BE273" s="146">
        <f t="shared" ref="BE273:BE280" si="11">IF(AZ273=5,G273,0)</f>
        <v>0</v>
      </c>
      <c r="CA273" s="177">
        <v>8</v>
      </c>
      <c r="CB273" s="177">
        <v>0</v>
      </c>
      <c r="CZ273" s="146">
        <v>0</v>
      </c>
    </row>
    <row r="274" spans="1:104" x14ac:dyDescent="0.2">
      <c r="A274" s="171">
        <v>38</v>
      </c>
      <c r="B274" s="172" t="s">
        <v>333</v>
      </c>
      <c r="C274" s="173" t="s">
        <v>334</v>
      </c>
      <c r="D274" s="174" t="s">
        <v>101</v>
      </c>
      <c r="E274" s="175">
        <v>47.589655</v>
      </c>
      <c r="F274" s="175"/>
      <c r="G274" s="176">
        <f t="shared" si="6"/>
        <v>0</v>
      </c>
      <c r="O274" s="170">
        <v>2</v>
      </c>
      <c r="AA274" s="146">
        <v>8</v>
      </c>
      <c r="AB274" s="146">
        <v>0</v>
      </c>
      <c r="AC274" s="146">
        <v>3</v>
      </c>
      <c r="AZ274" s="146">
        <v>4</v>
      </c>
      <c r="BA274" s="146">
        <f t="shared" si="7"/>
        <v>0</v>
      </c>
      <c r="BB274" s="146">
        <f t="shared" si="8"/>
        <v>0</v>
      </c>
      <c r="BC274" s="146">
        <f t="shared" si="9"/>
        <v>0</v>
      </c>
      <c r="BD274" s="146">
        <f t="shared" si="10"/>
        <v>0</v>
      </c>
      <c r="BE274" s="146">
        <f t="shared" si="11"/>
        <v>0</v>
      </c>
      <c r="CA274" s="177">
        <v>8</v>
      </c>
      <c r="CB274" s="177">
        <v>0</v>
      </c>
      <c r="CZ274" s="146">
        <v>0</v>
      </c>
    </row>
    <row r="275" spans="1:104" x14ac:dyDescent="0.2">
      <c r="A275" s="171">
        <v>39</v>
      </c>
      <c r="B275" s="172" t="s">
        <v>335</v>
      </c>
      <c r="C275" s="173" t="s">
        <v>336</v>
      </c>
      <c r="D275" s="174" t="s">
        <v>101</v>
      </c>
      <c r="E275" s="175">
        <v>47.589655</v>
      </c>
      <c r="F275" s="175"/>
      <c r="G275" s="176">
        <f t="shared" si="6"/>
        <v>0</v>
      </c>
      <c r="O275" s="170">
        <v>2</v>
      </c>
      <c r="AA275" s="146">
        <v>8</v>
      </c>
      <c r="AB275" s="146">
        <v>0</v>
      </c>
      <c r="AC275" s="146">
        <v>3</v>
      </c>
      <c r="AZ275" s="146">
        <v>4</v>
      </c>
      <c r="BA275" s="146">
        <f t="shared" si="7"/>
        <v>0</v>
      </c>
      <c r="BB275" s="146">
        <f t="shared" si="8"/>
        <v>0</v>
      </c>
      <c r="BC275" s="146">
        <f t="shared" si="9"/>
        <v>0</v>
      </c>
      <c r="BD275" s="146">
        <f t="shared" si="10"/>
        <v>0</v>
      </c>
      <c r="BE275" s="146">
        <f t="shared" si="11"/>
        <v>0</v>
      </c>
      <c r="CA275" s="177">
        <v>8</v>
      </c>
      <c r="CB275" s="177">
        <v>0</v>
      </c>
      <c r="CZ275" s="146">
        <v>0</v>
      </c>
    </row>
    <row r="276" spans="1:104" x14ac:dyDescent="0.2">
      <c r="A276" s="171">
        <v>40</v>
      </c>
      <c r="B276" s="172" t="s">
        <v>337</v>
      </c>
      <c r="C276" s="173" t="s">
        <v>338</v>
      </c>
      <c r="D276" s="174" t="s">
        <v>101</v>
      </c>
      <c r="E276" s="175">
        <v>47.589655</v>
      </c>
      <c r="F276" s="175"/>
      <c r="G276" s="176">
        <f t="shared" si="6"/>
        <v>0</v>
      </c>
      <c r="O276" s="170">
        <v>2</v>
      </c>
      <c r="AA276" s="146">
        <v>8</v>
      </c>
      <c r="AB276" s="146">
        <v>0</v>
      </c>
      <c r="AC276" s="146">
        <v>3</v>
      </c>
      <c r="AZ276" s="146">
        <v>4</v>
      </c>
      <c r="BA276" s="146">
        <f t="shared" si="7"/>
        <v>0</v>
      </c>
      <c r="BB276" s="146">
        <f t="shared" si="8"/>
        <v>0</v>
      </c>
      <c r="BC276" s="146">
        <f t="shared" si="9"/>
        <v>0</v>
      </c>
      <c r="BD276" s="146">
        <f t="shared" si="10"/>
        <v>0</v>
      </c>
      <c r="BE276" s="146">
        <f t="shared" si="11"/>
        <v>0</v>
      </c>
      <c r="CA276" s="177">
        <v>8</v>
      </c>
      <c r="CB276" s="177">
        <v>0</v>
      </c>
      <c r="CZ276" s="146">
        <v>0</v>
      </c>
    </row>
    <row r="277" spans="1:104" x14ac:dyDescent="0.2">
      <c r="A277" s="171">
        <v>41</v>
      </c>
      <c r="B277" s="172" t="s">
        <v>339</v>
      </c>
      <c r="C277" s="173" t="s">
        <v>340</v>
      </c>
      <c r="D277" s="174" t="s">
        <v>101</v>
      </c>
      <c r="E277" s="175">
        <v>47.589655</v>
      </c>
      <c r="F277" s="175"/>
      <c r="G277" s="176">
        <f t="shared" si="6"/>
        <v>0</v>
      </c>
      <c r="O277" s="170">
        <v>2</v>
      </c>
      <c r="AA277" s="146">
        <v>8</v>
      </c>
      <c r="AB277" s="146">
        <v>0</v>
      </c>
      <c r="AC277" s="146">
        <v>3</v>
      </c>
      <c r="AZ277" s="146">
        <v>4</v>
      </c>
      <c r="BA277" s="146">
        <f t="shared" si="7"/>
        <v>0</v>
      </c>
      <c r="BB277" s="146">
        <f t="shared" si="8"/>
        <v>0</v>
      </c>
      <c r="BC277" s="146">
        <f t="shared" si="9"/>
        <v>0</v>
      </c>
      <c r="BD277" s="146">
        <f t="shared" si="10"/>
        <v>0</v>
      </c>
      <c r="BE277" s="146">
        <f t="shared" si="11"/>
        <v>0</v>
      </c>
      <c r="CA277" s="177">
        <v>8</v>
      </c>
      <c r="CB277" s="177">
        <v>0</v>
      </c>
      <c r="CZ277" s="146">
        <v>0</v>
      </c>
    </row>
    <row r="278" spans="1:104" x14ac:dyDescent="0.2">
      <c r="A278" s="171">
        <v>42</v>
      </c>
      <c r="B278" s="172" t="s">
        <v>341</v>
      </c>
      <c r="C278" s="173" t="s">
        <v>342</v>
      </c>
      <c r="D278" s="174" t="s">
        <v>101</v>
      </c>
      <c r="E278" s="175">
        <v>47.589655</v>
      </c>
      <c r="F278" s="175"/>
      <c r="G278" s="176">
        <f t="shared" si="6"/>
        <v>0</v>
      </c>
      <c r="O278" s="170">
        <v>2</v>
      </c>
      <c r="AA278" s="146">
        <v>8</v>
      </c>
      <c r="AB278" s="146">
        <v>0</v>
      </c>
      <c r="AC278" s="146">
        <v>3</v>
      </c>
      <c r="AZ278" s="146">
        <v>4</v>
      </c>
      <c r="BA278" s="146">
        <f t="shared" si="7"/>
        <v>0</v>
      </c>
      <c r="BB278" s="146">
        <f t="shared" si="8"/>
        <v>0</v>
      </c>
      <c r="BC278" s="146">
        <f t="shared" si="9"/>
        <v>0</v>
      </c>
      <c r="BD278" s="146">
        <f t="shared" si="10"/>
        <v>0</v>
      </c>
      <c r="BE278" s="146">
        <f t="shared" si="11"/>
        <v>0</v>
      </c>
      <c r="CA278" s="177">
        <v>8</v>
      </c>
      <c r="CB278" s="177">
        <v>0</v>
      </c>
      <c r="CZ278" s="146">
        <v>0</v>
      </c>
    </row>
    <row r="279" spans="1:104" x14ac:dyDescent="0.2">
      <c r="A279" s="171">
        <v>43</v>
      </c>
      <c r="B279" s="172" t="s">
        <v>343</v>
      </c>
      <c r="C279" s="173" t="s">
        <v>344</v>
      </c>
      <c r="D279" s="174" t="s">
        <v>101</v>
      </c>
      <c r="E279" s="175">
        <v>47.589655</v>
      </c>
      <c r="F279" s="175"/>
      <c r="G279" s="176">
        <f t="shared" si="6"/>
        <v>0</v>
      </c>
      <c r="O279" s="170">
        <v>2</v>
      </c>
      <c r="AA279" s="146">
        <v>8</v>
      </c>
      <c r="AB279" s="146">
        <v>0</v>
      </c>
      <c r="AC279" s="146">
        <v>3</v>
      </c>
      <c r="AZ279" s="146">
        <v>4</v>
      </c>
      <c r="BA279" s="146">
        <f t="shared" si="7"/>
        <v>0</v>
      </c>
      <c r="BB279" s="146">
        <f t="shared" si="8"/>
        <v>0</v>
      </c>
      <c r="BC279" s="146">
        <f t="shared" si="9"/>
        <v>0</v>
      </c>
      <c r="BD279" s="146">
        <f t="shared" si="10"/>
        <v>0</v>
      </c>
      <c r="BE279" s="146">
        <f t="shared" si="11"/>
        <v>0</v>
      </c>
      <c r="CA279" s="177">
        <v>8</v>
      </c>
      <c r="CB279" s="177">
        <v>0</v>
      </c>
      <c r="CZ279" s="146">
        <v>0</v>
      </c>
    </row>
    <row r="280" spans="1:104" x14ac:dyDescent="0.2">
      <c r="A280" s="171">
        <v>44</v>
      </c>
      <c r="B280" s="172" t="s">
        <v>345</v>
      </c>
      <c r="C280" s="173" t="s">
        <v>346</v>
      </c>
      <c r="D280" s="174" t="s">
        <v>101</v>
      </c>
      <c r="E280" s="175">
        <v>47.589655</v>
      </c>
      <c r="F280" s="175"/>
      <c r="G280" s="176">
        <f t="shared" si="6"/>
        <v>0</v>
      </c>
      <c r="O280" s="170">
        <v>2</v>
      </c>
      <c r="AA280" s="146">
        <v>8</v>
      </c>
      <c r="AB280" s="146">
        <v>0</v>
      </c>
      <c r="AC280" s="146">
        <v>3</v>
      </c>
      <c r="AZ280" s="146">
        <v>4</v>
      </c>
      <c r="BA280" s="146">
        <f t="shared" si="7"/>
        <v>0</v>
      </c>
      <c r="BB280" s="146">
        <f t="shared" si="8"/>
        <v>0</v>
      </c>
      <c r="BC280" s="146">
        <f t="shared" si="9"/>
        <v>0</v>
      </c>
      <c r="BD280" s="146">
        <f t="shared" si="10"/>
        <v>0</v>
      </c>
      <c r="BE280" s="146">
        <f t="shared" si="11"/>
        <v>0</v>
      </c>
      <c r="CA280" s="177">
        <v>8</v>
      </c>
      <c r="CB280" s="177">
        <v>0</v>
      </c>
      <c r="CZ280" s="146">
        <v>0</v>
      </c>
    </row>
    <row r="281" spans="1:104" x14ac:dyDescent="0.2">
      <c r="A281" s="184"/>
      <c r="B281" s="185" t="s">
        <v>75</v>
      </c>
      <c r="C281" s="186" t="str">
        <f>CONCATENATE(B261," ",C261)</f>
        <v>D96 Přesuny suti a vybouraných hmot</v>
      </c>
      <c r="D281" s="187"/>
      <c r="E281" s="188"/>
      <c r="F281" s="189"/>
      <c r="G281" s="190">
        <f>SUM(G261:G280)</f>
        <v>0</v>
      </c>
      <c r="O281" s="170">
        <v>4</v>
      </c>
      <c r="BA281" s="191">
        <f>SUM(BA261:BA280)</f>
        <v>0</v>
      </c>
      <c r="BB281" s="191">
        <f>SUM(BB261:BB280)</f>
        <v>0</v>
      </c>
      <c r="BC281" s="191">
        <f>SUM(BC261:BC280)</f>
        <v>0</v>
      </c>
      <c r="BD281" s="191">
        <f>SUM(BD261:BD280)</f>
        <v>0</v>
      </c>
      <c r="BE281" s="191">
        <f>SUM(BE261:BE280)</f>
        <v>0</v>
      </c>
    </row>
    <row r="282" spans="1:104" x14ac:dyDescent="0.2">
      <c r="E282" s="146"/>
    </row>
    <row r="283" spans="1:104" x14ac:dyDescent="0.2">
      <c r="E283" s="146"/>
    </row>
    <row r="284" spans="1:104" x14ac:dyDescent="0.2">
      <c r="E284" s="146"/>
    </row>
    <row r="285" spans="1:104" x14ac:dyDescent="0.2">
      <c r="E285" s="146"/>
    </row>
    <row r="286" spans="1:104" x14ac:dyDescent="0.2">
      <c r="E286" s="146"/>
    </row>
    <row r="287" spans="1:104" x14ac:dyDescent="0.2">
      <c r="E287" s="146"/>
    </row>
    <row r="288" spans="1:104" x14ac:dyDescent="0.2">
      <c r="E288" s="146"/>
    </row>
    <row r="289" spans="5:5" x14ac:dyDescent="0.2">
      <c r="E289" s="146"/>
    </row>
    <row r="290" spans="5:5" x14ac:dyDescent="0.2">
      <c r="E290" s="146"/>
    </row>
    <row r="291" spans="5:5" x14ac:dyDescent="0.2">
      <c r="E291" s="146"/>
    </row>
    <row r="292" spans="5:5" x14ac:dyDescent="0.2">
      <c r="E292" s="146"/>
    </row>
    <row r="293" spans="5:5" x14ac:dyDescent="0.2">
      <c r="E293" s="146"/>
    </row>
    <row r="294" spans="5:5" x14ac:dyDescent="0.2">
      <c r="E294" s="146"/>
    </row>
    <row r="295" spans="5:5" x14ac:dyDescent="0.2">
      <c r="E295" s="146"/>
    </row>
    <row r="296" spans="5:5" x14ac:dyDescent="0.2">
      <c r="E296" s="146"/>
    </row>
    <row r="297" spans="5:5" x14ac:dyDescent="0.2">
      <c r="E297" s="146"/>
    </row>
    <row r="298" spans="5:5" x14ac:dyDescent="0.2">
      <c r="E298" s="146"/>
    </row>
    <row r="299" spans="5:5" x14ac:dyDescent="0.2">
      <c r="E299" s="146"/>
    </row>
    <row r="300" spans="5:5" x14ac:dyDescent="0.2">
      <c r="E300" s="146"/>
    </row>
    <row r="301" spans="5:5" x14ac:dyDescent="0.2">
      <c r="E301" s="146"/>
    </row>
    <row r="302" spans="5:5" x14ac:dyDescent="0.2">
      <c r="E302" s="146"/>
    </row>
    <row r="303" spans="5:5" x14ac:dyDescent="0.2">
      <c r="E303" s="146"/>
    </row>
    <row r="304" spans="5:5" x14ac:dyDescent="0.2">
      <c r="E304" s="146"/>
    </row>
    <row r="305" spans="1:7" x14ac:dyDescent="0.2">
      <c r="A305" s="192"/>
      <c r="B305" s="192"/>
      <c r="C305" s="192"/>
      <c r="D305" s="192"/>
      <c r="E305" s="192"/>
      <c r="F305" s="192"/>
      <c r="G305" s="192"/>
    </row>
    <row r="306" spans="1:7" x14ac:dyDescent="0.2">
      <c r="A306" s="192"/>
      <c r="B306" s="192"/>
      <c r="C306" s="192"/>
      <c r="D306" s="192"/>
      <c r="E306" s="192"/>
      <c r="F306" s="192"/>
      <c r="G306" s="192"/>
    </row>
    <row r="307" spans="1:7" x14ac:dyDescent="0.2">
      <c r="A307" s="192"/>
      <c r="B307" s="192"/>
      <c r="C307" s="192"/>
      <c r="D307" s="192"/>
      <c r="E307" s="192"/>
      <c r="F307" s="192"/>
      <c r="G307" s="192"/>
    </row>
    <row r="308" spans="1:7" x14ac:dyDescent="0.2">
      <c r="A308" s="192"/>
      <c r="B308" s="192"/>
      <c r="C308" s="192"/>
      <c r="D308" s="192"/>
      <c r="E308" s="192"/>
      <c r="F308" s="192"/>
      <c r="G308" s="192"/>
    </row>
    <row r="309" spans="1:7" x14ac:dyDescent="0.2">
      <c r="E309" s="146"/>
    </row>
    <row r="310" spans="1:7" x14ac:dyDescent="0.2">
      <c r="E310" s="146"/>
    </row>
    <row r="311" spans="1:7" x14ac:dyDescent="0.2">
      <c r="E311" s="146"/>
    </row>
    <row r="312" spans="1:7" x14ac:dyDescent="0.2">
      <c r="E312" s="146"/>
    </row>
    <row r="313" spans="1:7" x14ac:dyDescent="0.2">
      <c r="E313" s="146"/>
    </row>
    <row r="314" spans="1:7" x14ac:dyDescent="0.2">
      <c r="E314" s="146"/>
    </row>
    <row r="315" spans="1:7" x14ac:dyDescent="0.2">
      <c r="E315" s="146"/>
    </row>
    <row r="316" spans="1:7" x14ac:dyDescent="0.2">
      <c r="E316" s="146"/>
    </row>
    <row r="317" spans="1:7" x14ac:dyDescent="0.2">
      <c r="E317" s="146"/>
    </row>
    <row r="318" spans="1:7" x14ac:dyDescent="0.2">
      <c r="E318" s="146"/>
    </row>
    <row r="319" spans="1:7" x14ac:dyDescent="0.2">
      <c r="E319" s="146"/>
    </row>
    <row r="320" spans="1:7" x14ac:dyDescent="0.2">
      <c r="E320" s="146"/>
    </row>
    <row r="321" spans="5:5" x14ac:dyDescent="0.2">
      <c r="E321" s="146"/>
    </row>
    <row r="322" spans="5:5" x14ac:dyDescent="0.2">
      <c r="E322" s="146"/>
    </row>
    <row r="323" spans="5:5" x14ac:dyDescent="0.2">
      <c r="E323" s="146"/>
    </row>
    <row r="324" spans="5:5" x14ac:dyDescent="0.2">
      <c r="E324" s="146"/>
    </row>
    <row r="325" spans="5:5" x14ac:dyDescent="0.2">
      <c r="E325" s="146"/>
    </row>
    <row r="326" spans="5:5" x14ac:dyDescent="0.2">
      <c r="E326" s="146"/>
    </row>
    <row r="327" spans="5:5" x14ac:dyDescent="0.2">
      <c r="E327" s="146"/>
    </row>
    <row r="328" spans="5:5" x14ac:dyDescent="0.2">
      <c r="E328" s="146"/>
    </row>
    <row r="329" spans="5:5" x14ac:dyDescent="0.2">
      <c r="E329" s="146"/>
    </row>
    <row r="330" spans="5:5" x14ac:dyDescent="0.2">
      <c r="E330" s="146"/>
    </row>
    <row r="331" spans="5:5" x14ac:dyDescent="0.2">
      <c r="E331" s="146"/>
    </row>
    <row r="332" spans="5:5" x14ac:dyDescent="0.2">
      <c r="E332" s="146"/>
    </row>
    <row r="333" spans="5:5" x14ac:dyDescent="0.2">
      <c r="E333" s="146"/>
    </row>
    <row r="334" spans="5:5" x14ac:dyDescent="0.2">
      <c r="E334" s="146"/>
    </row>
    <row r="335" spans="5:5" x14ac:dyDescent="0.2">
      <c r="E335" s="146"/>
    </row>
    <row r="336" spans="5:5" x14ac:dyDescent="0.2">
      <c r="E336" s="146"/>
    </row>
    <row r="337" spans="1:7" x14ac:dyDescent="0.2">
      <c r="E337" s="146"/>
    </row>
    <row r="338" spans="1:7" x14ac:dyDescent="0.2">
      <c r="E338" s="146"/>
    </row>
    <row r="339" spans="1:7" x14ac:dyDescent="0.2">
      <c r="E339" s="146"/>
    </row>
    <row r="340" spans="1:7" x14ac:dyDescent="0.2">
      <c r="A340" s="193"/>
      <c r="B340" s="193"/>
    </row>
    <row r="341" spans="1:7" x14ac:dyDescent="0.2">
      <c r="A341" s="192"/>
      <c r="B341" s="192"/>
      <c r="C341" s="195"/>
      <c r="D341" s="195"/>
      <c r="E341" s="196"/>
      <c r="F341" s="195"/>
      <c r="G341" s="197"/>
    </row>
    <row r="342" spans="1:7" x14ac:dyDescent="0.2">
      <c r="A342" s="198"/>
      <c r="B342" s="198"/>
      <c r="C342" s="192"/>
      <c r="D342" s="192"/>
      <c r="E342" s="199"/>
      <c r="F342" s="192"/>
      <c r="G342" s="192"/>
    </row>
    <row r="343" spans="1:7" x14ac:dyDescent="0.2">
      <c r="A343" s="192"/>
      <c r="B343" s="192"/>
      <c r="C343" s="192"/>
      <c r="D343" s="192"/>
      <c r="E343" s="199"/>
      <c r="F343" s="192"/>
      <c r="G343" s="192"/>
    </row>
    <row r="344" spans="1:7" x14ac:dyDescent="0.2">
      <c r="A344" s="192"/>
      <c r="B344" s="192"/>
      <c r="C344" s="192"/>
      <c r="D344" s="192"/>
      <c r="E344" s="199"/>
      <c r="F344" s="192"/>
      <c r="G344" s="192"/>
    </row>
    <row r="345" spans="1:7" x14ac:dyDescent="0.2">
      <c r="A345" s="192"/>
      <c r="B345" s="192"/>
      <c r="C345" s="192"/>
      <c r="D345" s="192"/>
      <c r="E345" s="199"/>
      <c r="F345" s="192"/>
      <c r="G345" s="192"/>
    </row>
    <row r="346" spans="1:7" x14ac:dyDescent="0.2">
      <c r="A346" s="192"/>
      <c r="B346" s="192"/>
      <c r="C346" s="192"/>
      <c r="D346" s="192"/>
      <c r="E346" s="199"/>
      <c r="F346" s="192"/>
      <c r="G346" s="192"/>
    </row>
    <row r="347" spans="1:7" x14ac:dyDescent="0.2">
      <c r="A347" s="192"/>
      <c r="B347" s="192"/>
      <c r="C347" s="192"/>
      <c r="D347" s="192"/>
      <c r="E347" s="199"/>
      <c r="F347" s="192"/>
      <c r="G347" s="192"/>
    </row>
    <row r="348" spans="1:7" x14ac:dyDescent="0.2">
      <c r="A348" s="192"/>
      <c r="B348" s="192"/>
      <c r="C348" s="192"/>
      <c r="D348" s="192"/>
      <c r="E348" s="199"/>
      <c r="F348" s="192"/>
      <c r="G348" s="192"/>
    </row>
    <row r="349" spans="1:7" x14ac:dyDescent="0.2">
      <c r="A349" s="192"/>
      <c r="B349" s="192"/>
      <c r="C349" s="192"/>
      <c r="D349" s="192"/>
      <c r="E349" s="199"/>
      <c r="F349" s="192"/>
      <c r="G349" s="192"/>
    </row>
    <row r="350" spans="1:7" x14ac:dyDescent="0.2">
      <c r="A350" s="192"/>
      <c r="B350" s="192"/>
      <c r="C350" s="192"/>
      <c r="D350" s="192"/>
      <c r="E350" s="199"/>
      <c r="F350" s="192"/>
      <c r="G350" s="192"/>
    </row>
    <row r="351" spans="1:7" x14ac:dyDescent="0.2">
      <c r="A351" s="192"/>
      <c r="B351" s="192"/>
      <c r="C351" s="192"/>
      <c r="D351" s="192"/>
      <c r="E351" s="199"/>
      <c r="F351" s="192"/>
      <c r="G351" s="192"/>
    </row>
    <row r="352" spans="1:7" x14ac:dyDescent="0.2">
      <c r="A352" s="192"/>
      <c r="B352" s="192"/>
      <c r="C352" s="192"/>
      <c r="D352" s="192"/>
      <c r="E352" s="199"/>
      <c r="F352" s="192"/>
      <c r="G352" s="192"/>
    </row>
    <row r="353" spans="1:7" x14ac:dyDescent="0.2">
      <c r="A353" s="192"/>
      <c r="B353" s="192"/>
      <c r="C353" s="192"/>
      <c r="D353" s="192"/>
      <c r="E353" s="199"/>
      <c r="F353" s="192"/>
      <c r="G353" s="192"/>
    </row>
    <row r="354" spans="1:7" x14ac:dyDescent="0.2">
      <c r="A354" s="192"/>
      <c r="B354" s="192"/>
      <c r="C354" s="192"/>
      <c r="D354" s="192"/>
      <c r="E354" s="199"/>
      <c r="F354" s="192"/>
      <c r="G354" s="192"/>
    </row>
  </sheetData>
  <mergeCells count="214">
    <mergeCell ref="C253:D253"/>
    <mergeCell ref="C255:D255"/>
    <mergeCell ref="C257:D257"/>
    <mergeCell ref="C270:D270"/>
    <mergeCell ref="C272:D272"/>
    <mergeCell ref="C233:D233"/>
    <mergeCell ref="C236:D236"/>
    <mergeCell ref="C238:D238"/>
    <mergeCell ref="C240:D240"/>
    <mergeCell ref="C245:D245"/>
    <mergeCell ref="C247:D247"/>
    <mergeCell ref="C249:D249"/>
    <mergeCell ref="C251:D251"/>
    <mergeCell ref="C216:D216"/>
    <mergeCell ref="C217:D217"/>
    <mergeCell ref="C218:D218"/>
    <mergeCell ref="C223:D223"/>
    <mergeCell ref="C225:D225"/>
    <mergeCell ref="C227:D227"/>
    <mergeCell ref="C228:D228"/>
    <mergeCell ref="C230:D230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79:D179"/>
    <mergeCell ref="C180:D180"/>
    <mergeCell ref="C181:D181"/>
    <mergeCell ref="C183:D183"/>
    <mergeCell ref="C184:D184"/>
    <mergeCell ref="C185:D185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2:D142"/>
    <mergeCell ref="C143:D143"/>
    <mergeCell ref="C144:D144"/>
    <mergeCell ref="C145:D145"/>
    <mergeCell ref="C147:D147"/>
    <mergeCell ref="C148:D148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2:D102"/>
    <mergeCell ref="C103:D103"/>
    <mergeCell ref="C104:D104"/>
    <mergeCell ref="C106:D106"/>
    <mergeCell ref="C108:D108"/>
    <mergeCell ref="C110:D110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14:D14"/>
    <mergeCell ref="C31:D31"/>
    <mergeCell ref="C32:D32"/>
    <mergeCell ref="C33:D33"/>
    <mergeCell ref="C34:D34"/>
    <mergeCell ref="A1:G1"/>
    <mergeCell ref="A3:B3"/>
    <mergeCell ref="A4:B4"/>
    <mergeCell ref="E4:G4"/>
    <mergeCell ref="C9:D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User</cp:lastModifiedBy>
  <cp:lastPrinted>2020-01-30T15:29:51Z</cp:lastPrinted>
  <dcterms:created xsi:type="dcterms:W3CDTF">2020-01-15T09:22:36Z</dcterms:created>
  <dcterms:modified xsi:type="dcterms:W3CDTF">2020-02-26T17:17:09Z</dcterms:modified>
</cp:coreProperties>
</file>